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ИСС 2025\"/>
    </mc:Choice>
  </mc:AlternateContent>
  <xr:revisionPtr revIDLastSave="0" documentId="13_ncr:1_{7E09CA76-813B-484A-8EE1-0002C73D6EB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тарифы 32,34руб  девятиэтажки" sheetId="6" r:id="rId1"/>
    <sheet name="20,23" sheetId="2" r:id="rId2"/>
  </sheets>
  <definedNames>
    <definedName name="_xlnm._FilterDatabase" localSheetId="1" hidden="1">'20,23'!$A$3:$C$152</definedName>
    <definedName name="_xlnm._FilterDatabase" localSheetId="0" hidden="1">'тарифы 32,34руб  девятиэтажки'!$A$3:$C$5</definedName>
    <definedName name="_xlnm.Print_Titles" localSheetId="1">'20,23'!$2:$3</definedName>
    <definedName name="_xlnm.Print_Area" localSheetId="1">'20,23'!$A$1:$FV$161</definedName>
    <definedName name="_xlnm.Print_Area" localSheetId="0">'тарифы 32,34руб  девятиэтажки'!$A$1:$FR$14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6" l="1"/>
  <c r="O5" i="6"/>
  <c r="O4" i="6"/>
  <c r="N6" i="6"/>
  <c r="N5" i="6"/>
  <c r="N4" i="6"/>
  <c r="M5" i="6"/>
  <c r="M6" i="6"/>
  <c r="L5" i="6"/>
  <c r="L6" i="6"/>
  <c r="K5" i="6"/>
  <c r="K6" i="6"/>
  <c r="J5" i="6"/>
  <c r="J6" i="6"/>
  <c r="I5" i="6"/>
  <c r="I6" i="6"/>
  <c r="H5" i="6"/>
  <c r="H6" i="6"/>
  <c r="G5" i="6"/>
  <c r="G6" i="6"/>
  <c r="F5" i="6"/>
  <c r="F6" i="6"/>
  <c r="G4" i="6"/>
  <c r="I4" i="6"/>
  <c r="H4" i="6"/>
  <c r="J4" i="6"/>
  <c r="F149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5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4" i="2"/>
  <c r="H6" i="2"/>
  <c r="H7" i="2"/>
  <c r="H8" i="2"/>
  <c r="H9" i="2"/>
  <c r="H10" i="2"/>
  <c r="H11" i="2"/>
  <c r="H12" i="2"/>
  <c r="H5" i="2"/>
  <c r="F144" i="2"/>
  <c r="F143" i="2"/>
  <c r="F131" i="2"/>
  <c r="F130" i="2"/>
  <c r="F124" i="2"/>
  <c r="F82" i="2"/>
  <c r="F102" i="2"/>
  <c r="F100" i="2"/>
  <c r="F77" i="2"/>
  <c r="F76" i="2"/>
  <c r="F93" i="2"/>
  <c r="F94" i="2"/>
  <c r="F95" i="2"/>
  <c r="F96" i="2"/>
  <c r="F97" i="2"/>
  <c r="F98" i="2"/>
  <c r="F99" i="2"/>
  <c r="F101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5" i="2"/>
  <c r="F126" i="2"/>
  <c r="F127" i="2"/>
  <c r="F128" i="2"/>
  <c r="F129" i="2"/>
  <c r="F132" i="2"/>
  <c r="F133" i="2"/>
  <c r="F134" i="2"/>
  <c r="F135" i="2"/>
  <c r="F136" i="2"/>
  <c r="F137" i="2"/>
  <c r="F138" i="2"/>
  <c r="F139" i="2"/>
  <c r="F140" i="2"/>
  <c r="F141" i="2"/>
  <c r="F142" i="2"/>
  <c r="F145" i="2"/>
  <c r="F146" i="2"/>
  <c r="F147" i="2"/>
  <c r="F148" i="2"/>
  <c r="F150" i="2"/>
  <c r="F151" i="2"/>
  <c r="F152" i="2"/>
  <c r="F153" i="2"/>
  <c r="F92" i="2"/>
  <c r="F75" i="2"/>
  <c r="F78" i="2"/>
  <c r="F79" i="2"/>
  <c r="F80" i="2"/>
  <c r="F81" i="2"/>
  <c r="F83" i="2"/>
  <c r="F84" i="2"/>
  <c r="F85" i="2"/>
  <c r="F86" i="2"/>
  <c r="F87" i="2"/>
  <c r="F88" i="2"/>
  <c r="F89" i="2"/>
  <c r="F90" i="2"/>
  <c r="F74" i="2"/>
  <c r="F68" i="2"/>
  <c r="F69" i="2"/>
  <c r="F70" i="2"/>
  <c r="F71" i="2"/>
  <c r="F72" i="2"/>
  <c r="F67" i="2"/>
  <c r="F66" i="2"/>
  <c r="F65" i="2"/>
  <c r="F63" i="2"/>
  <c r="F62" i="2"/>
  <c r="F52" i="2"/>
  <c r="F53" i="2"/>
  <c r="F54" i="2"/>
  <c r="F55" i="2"/>
  <c r="F56" i="2"/>
  <c r="F57" i="2"/>
  <c r="F58" i="2"/>
  <c r="F59" i="2"/>
  <c r="F60" i="2"/>
  <c r="F61" i="2"/>
  <c r="F51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14" i="2"/>
  <c r="F6" i="2"/>
  <c r="F7" i="2"/>
  <c r="F8" i="2"/>
  <c r="F9" i="2"/>
  <c r="F10" i="2"/>
  <c r="F11" i="2"/>
  <c r="F12" i="2"/>
  <c r="F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5" i="2"/>
  <c r="M4" i="6"/>
  <c r="L4" i="6"/>
  <c r="K4" i="6"/>
  <c r="F4" i="6"/>
  <c r="T5" i="2" l="1"/>
  <c r="T3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5" i="2"/>
  <c r="H13" i="2"/>
  <c r="F13" i="2"/>
  <c r="F50" i="2"/>
  <c r="F64" i="2"/>
  <c r="F73" i="2"/>
  <c r="F91" i="2"/>
  <c r="O3" i="6" l="1"/>
  <c r="X5" i="2" l="1"/>
  <c r="T85" i="2" l="1"/>
  <c r="T149" i="2"/>
  <c r="T7" i="2"/>
  <c r="T8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3" i="2"/>
  <c r="T84" i="2"/>
  <c r="T86" i="2"/>
  <c r="T87" i="2"/>
  <c r="T88" i="2"/>
  <c r="T91" i="2"/>
  <c r="T92" i="2"/>
  <c r="T94" i="2"/>
  <c r="T95" i="2"/>
  <c r="T96" i="2"/>
  <c r="T98" i="2"/>
  <c r="T99" i="2"/>
  <c r="T100" i="2"/>
  <c r="T101" i="2"/>
  <c r="T103" i="2"/>
  <c r="T104" i="2"/>
  <c r="T106" i="2"/>
  <c r="T107" i="2"/>
  <c r="T108" i="2"/>
  <c r="T110" i="2"/>
  <c r="T111" i="2"/>
  <c r="T112" i="2"/>
  <c r="T113" i="2"/>
  <c r="T114" i="2"/>
  <c r="T115" i="2"/>
  <c r="T116" i="2"/>
  <c r="T119" i="2"/>
  <c r="T120" i="2"/>
  <c r="T121" i="2"/>
  <c r="T123" i="2"/>
  <c r="T124" i="2"/>
  <c r="T127" i="2"/>
  <c r="T128" i="2"/>
  <c r="T131" i="2"/>
  <c r="T132" i="2"/>
  <c r="T136" i="2"/>
  <c r="T139" i="2"/>
  <c r="T140" i="2"/>
  <c r="T144" i="2"/>
  <c r="T146" i="2"/>
  <c r="T147" i="2"/>
  <c r="T148" i="2"/>
  <c r="T151" i="2"/>
  <c r="T152" i="2"/>
  <c r="T145" i="2" l="1"/>
  <c r="T141" i="2"/>
  <c r="T137" i="2"/>
  <c r="T133" i="2"/>
  <c r="T129" i="2"/>
  <c r="T13" i="2"/>
  <c r="T9" i="2"/>
  <c r="T150" i="2"/>
  <c r="T142" i="2"/>
  <c r="T138" i="2"/>
  <c r="T134" i="2"/>
  <c r="T130" i="2"/>
  <c r="T11" i="2"/>
  <c r="T125" i="2"/>
  <c r="T117" i="2"/>
  <c r="T109" i="2"/>
  <c r="T105" i="2"/>
  <c r="T97" i="2"/>
  <c r="T93" i="2"/>
  <c r="T89" i="2"/>
  <c r="T14" i="2"/>
  <c r="T10" i="2"/>
  <c r="T6" i="2"/>
  <c r="T12" i="2"/>
  <c r="T143" i="2"/>
  <c r="T135" i="2"/>
  <c r="T126" i="2"/>
  <c r="T102" i="2"/>
  <c r="T90" i="2"/>
  <c r="T122" i="2"/>
  <c r="T118" i="2"/>
  <c r="T82" i="2"/>
  <c r="C6" i="6" l="1"/>
  <c r="C153" i="2" l="1"/>
  <c r="T153" i="2" l="1"/>
</calcChain>
</file>

<file path=xl/sharedStrings.xml><?xml version="1.0" encoding="utf-8"?>
<sst xmlns="http://schemas.openxmlformats.org/spreadsheetml/2006/main" count="180" uniqueCount="164">
  <si>
    <t>Адрес</t>
  </si>
  <si>
    <t>г. Новомосковск, ул. Московская, д.1</t>
  </si>
  <si>
    <t>г. Новомосковск, ул. Октябрьская, д.10А</t>
  </si>
  <si>
    <t>№ п/п</t>
  </si>
  <si>
    <t>Общая площадь жилых помещений</t>
  </si>
  <si>
    <t>итого</t>
  </si>
  <si>
    <t>итого год</t>
  </si>
  <si>
    <t>кол-во подъездов</t>
  </si>
  <si>
    <t>кол-во этажей</t>
  </si>
  <si>
    <t>ул. Калинина, д.14</t>
  </si>
  <si>
    <t>ул. Калинина, д.14А</t>
  </si>
  <si>
    <t>ул. Калинина, д.16/29</t>
  </si>
  <si>
    <t>ул. Калинина, д.18</t>
  </si>
  <si>
    <t>ул. Калинина, д.4</t>
  </si>
  <si>
    <t>ул. Калинина, д.4 А</t>
  </si>
  <si>
    <t>ул. Калинина, д.5</t>
  </si>
  <si>
    <t>ул. Калинина, д.5А</t>
  </si>
  <si>
    <t>ул. Коммунистическая, д.20</t>
  </si>
  <si>
    <t>ул. Коммунистическая, д.22</t>
  </si>
  <si>
    <t>ул. Коммунистическая, д.24</t>
  </si>
  <si>
    <t>ул. Коммунистическая, д.26/55</t>
  </si>
  <si>
    <t>ул. Коммунистическая, д.28</t>
  </si>
  <si>
    <t>ул. Коммунистическая, д.3</t>
  </si>
  <si>
    <t>ул. Коммунистическая, д.30</t>
  </si>
  <si>
    <t>ул. Коммунистическая, д.32А</t>
  </si>
  <si>
    <t>ул. Коммунистическая, д.32/32</t>
  </si>
  <si>
    <t>ул. Коммунистическая, д.35</t>
  </si>
  <si>
    <t>ул. Коммунистическая, д.36</t>
  </si>
  <si>
    <t>ул. Коммунистическая, д.37а</t>
  </si>
  <si>
    <t>ул. Коммунистическая, д.39</t>
  </si>
  <si>
    <t>ул. Коммунистическая, д.41/40</t>
  </si>
  <si>
    <t>ул. Коммунистическая, д.42</t>
  </si>
  <si>
    <t>ул. Коммунистическая, д.43</t>
  </si>
  <si>
    <t>ул. Коммунистическая, д.43А</t>
  </si>
  <si>
    <t>ул. Коммунистическая, д.45 А</t>
  </si>
  <si>
    <t>ул. Коммунистическая, д.47</t>
  </si>
  <si>
    <t>ул. Коммунистическая, д.47А</t>
  </si>
  <si>
    <t>ул. Коммунистическая, д.49</t>
  </si>
  <si>
    <t>ул. Коммунистическая, д.51</t>
  </si>
  <si>
    <t>ул. Коммунистическая, д.51А</t>
  </si>
  <si>
    <t>ул. Коммунистическая, д.53</t>
  </si>
  <si>
    <t>ул. Коммунистическая, д.53А</t>
  </si>
  <si>
    <t>ул. Коммунистическая, д.55</t>
  </si>
  <si>
    <t>ул. Коммунистическая, д.55А</t>
  </si>
  <si>
    <t>ул. Коммунистическая, д.57А</t>
  </si>
  <si>
    <t>ул. Коммунистическая, д.57/15</t>
  </si>
  <si>
    <t>ул. Коммунистическая, д.59/14</t>
  </si>
  <si>
    <t>ул. Коммунистическая, д.61</t>
  </si>
  <si>
    <t>ул. Коммунистическая, д.8</t>
  </si>
  <si>
    <t>ул. Комсомольская, д.36А</t>
  </si>
  <si>
    <t>ул. Комсомольская, д.36/14</t>
  </si>
  <si>
    <t>ул. Комсомольская, д.38а</t>
  </si>
  <si>
    <t>ул. Кукунина, д.10</t>
  </si>
  <si>
    <t>ул. Кукунина, д.12/61</t>
  </si>
  <si>
    <t>ул. Кукунина, д.14/46</t>
  </si>
  <si>
    <t>ул. Кукунина, д.16</t>
  </si>
  <si>
    <t>ул. Кукунина, д.16А</t>
  </si>
  <si>
    <t>ул. Кукунина, д.20</t>
  </si>
  <si>
    <t>ул. Кукунина, д.20А</t>
  </si>
  <si>
    <t>ул. Кукунина, д.2/20</t>
  </si>
  <si>
    <t>ул. Кукунина, д.22/21</t>
  </si>
  <si>
    <t>ул. Кукунина, д.24/20</t>
  </si>
  <si>
    <t>ул. Кукунина, д.4</t>
  </si>
  <si>
    <t>ул. Кукунина, д.6/37</t>
  </si>
  <si>
    <t>ул. Кукунина, д.8/56</t>
  </si>
  <si>
    <t>ул. Льва Толстого, д.1/46</t>
  </si>
  <si>
    <t>ул. Льва Толстого, д.2</t>
  </si>
  <si>
    <t>ул. Льва Толстого, д.3</t>
  </si>
  <si>
    <t>ул. Льва Толстого, д.4</t>
  </si>
  <si>
    <t>ул. Льва Толстого, д.5</t>
  </si>
  <si>
    <t>ул. Льва Толстого, д.6</t>
  </si>
  <si>
    <t>ул. Льва Толстого, д.7/49</t>
  </si>
  <si>
    <t>ул. Льва Толстого, д.8/47</t>
  </si>
  <si>
    <t>ул. Маяковского, д.17</t>
  </si>
  <si>
    <t>ул. Маяковского, д.19а</t>
  </si>
  <si>
    <t>ул. Маяковского, д.19б</t>
  </si>
  <si>
    <t>ул. Маяковского, д.37/2</t>
  </si>
  <si>
    <t>ул. Маяковского, д.38</t>
  </si>
  <si>
    <t>ул. Маяковского, д.39</t>
  </si>
  <si>
    <t>ул. Маяковского, д.41</t>
  </si>
  <si>
    <t>ул. Маяковского, д.42а</t>
  </si>
  <si>
    <t>ул. Маяковского, д.43</t>
  </si>
  <si>
    <t>ул. Маяковского, д.43а</t>
  </si>
  <si>
    <t>ул. Маяковского, д.44А</t>
  </si>
  <si>
    <t>ул. Маяковского, д.45</t>
  </si>
  <si>
    <t>ул. Маяковского, д.51</t>
  </si>
  <si>
    <t>ул. Маяковского, д.53</t>
  </si>
  <si>
    <t>ул. Маяковского, д.57</t>
  </si>
  <si>
    <t>ул. Маяковского, д.57а</t>
  </si>
  <si>
    <t>ул. Маяковского, д.59</t>
  </si>
  <si>
    <t>ул. Московская, д.1а</t>
  </si>
  <si>
    <t>ул. Московская, д.11</t>
  </si>
  <si>
    <t>ул. Московская, д.11а</t>
  </si>
  <si>
    <t>ул. Московская, д.13</t>
  </si>
  <si>
    <t>ул. Московская, д.2а</t>
  </si>
  <si>
    <t>ул. Московская, д.2б</t>
  </si>
  <si>
    <t>ул. Московская, д.2/23</t>
  </si>
  <si>
    <t>ул. Московская, д.3а</t>
  </si>
  <si>
    <t>ул. Московская, д.4/24</t>
  </si>
  <si>
    <t>ул. Московская, д.6/6</t>
  </si>
  <si>
    <t>ул. Московская, д.7</t>
  </si>
  <si>
    <t>ул. Октябрьская, д.10</t>
  </si>
  <si>
    <t>ул. Октябрьская, д.12</t>
  </si>
  <si>
    <t>ул. Октябрьская, д.2/15</t>
  </si>
  <si>
    <t>ул. Октябрьская, д.4</t>
  </si>
  <si>
    <t>ул. Октябрьская, д.4а</t>
  </si>
  <si>
    <t>ул. Октябрьская, д.6</t>
  </si>
  <si>
    <t>ул. Профсоюзная, д.10</t>
  </si>
  <si>
    <t>ул. Профсоюзная, д.12/40</t>
  </si>
  <si>
    <t>ул. Профсоюзная, д.13</t>
  </si>
  <si>
    <t>ул. Профсоюзная, д.16а</t>
  </si>
  <si>
    <t>ул. Профсоюзная, д.17</t>
  </si>
  <si>
    <t>ул. Профсоюзная, д.19</t>
  </si>
  <si>
    <t>ул. Профсоюзная, д.19А</t>
  </si>
  <si>
    <t>ул. Профсоюзная, д.3</t>
  </si>
  <si>
    <t>ул. Профсоюзная, д.3а</t>
  </si>
  <si>
    <t>ул. Профсоюзная, д.4</t>
  </si>
  <si>
    <t>ул. Профсоюзная, д.5</t>
  </si>
  <si>
    <t>ул. Профсоюзная, д.6</t>
  </si>
  <si>
    <t>ул. Профсоюзная, д.7</t>
  </si>
  <si>
    <t>ул. Профсоюзная, д.7а</t>
  </si>
  <si>
    <t>ул. Профсоюзная, д.7б</t>
  </si>
  <si>
    <t>ул. Свердлова, д.11</t>
  </si>
  <si>
    <t>ул. Свердлова, д.12/29</t>
  </si>
  <si>
    <t>ул. Свердлова, д.14</t>
  </si>
  <si>
    <t>ул. Свердлова, д.3</t>
  </si>
  <si>
    <t>ул. Свердлова, д.3а</t>
  </si>
  <si>
    <t>ул. Свердлова, д.4</t>
  </si>
  <si>
    <t>ул. Свердлова, д.5а</t>
  </si>
  <si>
    <t>ул. Свердлова, д.5/30</t>
  </si>
  <si>
    <t>ул. Свердлова, д.6</t>
  </si>
  <si>
    <t>ул. Свердлова, д.8</t>
  </si>
  <si>
    <t>ул. Свердлова, д.9/27</t>
  </si>
  <si>
    <t>ул. Шахтеров, д.18</t>
  </si>
  <si>
    <t>ул. Шахтеров, д.20</t>
  </si>
  <si>
    <t>ул. Шахтеров, д.22</t>
  </si>
  <si>
    <t>ул. Шахтеров, д.25</t>
  </si>
  <si>
    <t>ул. Шахтеров, д.26</t>
  </si>
  <si>
    <t>ул. Шахтеров, д.28</t>
  </si>
  <si>
    <t>ул. Шахтеров, д.32</t>
  </si>
  <si>
    <t>ул. Шахтеров, д.33/33</t>
  </si>
  <si>
    <t>ул. Шахтеров, д.35</t>
  </si>
  <si>
    <t>ул. Шахтеров, д.38</t>
  </si>
  <si>
    <t>ул. Шахтеров, д.40/7</t>
  </si>
  <si>
    <t>ул. Шахтеров, д.52</t>
  </si>
  <si>
    <t>ул. Шахтеров, д.52а</t>
  </si>
  <si>
    <t>ул. Шахтеров, д.54</t>
  </si>
  <si>
    <t>Работы по содержанию помещений, входящих в состав общего имущества в многоквартирном доме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</si>
  <si>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</si>
  <si>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(услуги) по управлению многоквартирным домом</t>
  </si>
  <si>
    <t>Работы по содержанию и ремонту конструктивных элементов (несущих конструкций и ненесущих конструкций) многоквартирных домов</t>
  </si>
  <si>
    <t>Работы по содержанию и ремонту систем дымоудаления и вентиляции</t>
  </si>
  <si>
    <t>Обеспечение устранения аварий на внутридомовых инженерных системах в многоквартирном доме</t>
  </si>
  <si>
    <t>Проведение дератизации и дезинсекции помещений, входящих в состав общего имущества в многоквартирном доме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</si>
  <si>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</si>
  <si>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площадь м2</t>
  </si>
  <si>
    <t>кол-во работ</t>
  </si>
  <si>
    <t>Октябрьская 10а</t>
  </si>
  <si>
    <t>Московская  1</t>
  </si>
  <si>
    <t>кол-во работ в месяц</t>
  </si>
  <si>
    <t>Техническое обслуживание лифтов</t>
  </si>
  <si>
    <t>4 уб в мес</t>
  </si>
  <si>
    <t>тариф</t>
  </si>
  <si>
    <r>
      <t xml:space="preserve">с ОДПУ </t>
    </r>
    <r>
      <rPr>
        <b/>
        <sz val="14"/>
        <rFont val="Times New Roman"/>
        <family val="1"/>
        <charset val="204"/>
      </rPr>
      <t>4,02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</si>
</sst>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"/>
    <numFmt numFmtId="165" formatCode="##.00"/>
  </numFmts>
  <fonts count="14" x14ac:knownFonts="1">
    <font>
      <sz val="10"/>
      <name val="Tahoma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sz val="14"/>
      <name val="Tahoma"/>
      <family val="2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ahoma"/>
      <family val="2"/>
      <charset val="204"/>
    </font>
    <font>
      <sz val="16"/>
      <name val="Tahoma"/>
      <family val="2"/>
      <charset val="204"/>
    </font>
    <font>
      <b/>
      <sz val="14"/>
      <name val="Tahoma"/>
      <family val="2"/>
      <charset val="204"/>
    </font>
    <font>
      <sz val="14"/>
      <color theme="3" tint="-0.499984740745262"/>
      <name val="Times New Roman"/>
      <family val="1"/>
      <charset val="204"/>
    </font>
    <font>
      <b/>
      <sz val="14"/>
      <color theme="3" tint="-0.499984740745262"/>
      <name val="Times New Roman"/>
      <family val="1"/>
      <charset val="204"/>
    </font>
    <font>
      <sz val="10"/>
      <color theme="3" tint="-0.499984740745262"/>
      <name val="Tahoma"/>
      <family val="2"/>
      <charset val="204"/>
    </font>
    <font>
      <sz val="10"/>
      <color rgb="FFFF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1"/>
    <xf numFmtId="0" fontId="1" fillId="0" borderId="2"/>
  </cellStyleXfs>
  <cellXfs count="76">
    <xf numFmtId="0" fontId="0" fillId="0" borderId="0" xfId="0"/>
    <xf numFmtId="0" fontId="0" fillId="0" borderId="2" xfId="0" applyBorder="1"/>
    <xf numFmtId="0" fontId="0" fillId="0" borderId="0" xfId="0" applyAlignment="1">
      <alignment wrapText="1"/>
    </xf>
    <xf numFmtId="0" fontId="0" fillId="0" borderId="4" xfId="0" applyBorder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/>
    <xf numFmtId="0" fontId="5" fillId="0" borderId="2" xfId="0" applyFont="1" applyBorder="1"/>
    <xf numFmtId="164" fontId="5" fillId="0" borderId="2" xfId="1" applyNumberFormat="1" applyFont="1" applyBorder="1" applyAlignment="1">
      <alignment wrapText="1"/>
    </xf>
    <xf numFmtId="0" fontId="5" fillId="0" borderId="2" xfId="1" applyFont="1" applyBorder="1"/>
    <xf numFmtId="2" fontId="5" fillId="0" borderId="2" xfId="0" applyNumberFormat="1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3" fillId="0" borderId="0" xfId="0" applyFont="1"/>
    <xf numFmtId="0" fontId="6" fillId="0" borderId="0" xfId="0" applyFont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165" fontId="5" fillId="0" borderId="2" xfId="1" applyNumberFormat="1" applyFont="1" applyBorder="1"/>
    <xf numFmtId="0" fontId="9" fillId="0" borderId="0" xfId="0" applyFont="1"/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3" fillId="0" borderId="3" xfId="0" applyFont="1" applyBorder="1"/>
    <xf numFmtId="0" fontId="3" fillId="0" borderId="1" xfId="0" applyFont="1" applyBorder="1"/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164" fontId="6" fillId="0" borderId="3" xfId="2" applyNumberFormat="1" applyFont="1" applyBorder="1" applyAlignment="1">
      <alignment horizontal="center" vertical="center" wrapText="1"/>
    </xf>
    <xf numFmtId="2" fontId="5" fillId="0" borderId="5" xfId="0" applyNumberFormat="1" applyFont="1" applyBorder="1"/>
    <xf numFmtId="0" fontId="4" fillId="0" borderId="0" xfId="1" applyFont="1" applyBorder="1"/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2" fontId="0" fillId="0" borderId="0" xfId="0" applyNumberFormat="1"/>
    <xf numFmtId="2" fontId="11" fillId="5" borderId="2" xfId="0" applyNumberFormat="1" applyFont="1" applyFill="1" applyBorder="1" applyAlignment="1">
      <alignment horizontal="center" wrapText="1"/>
    </xf>
    <xf numFmtId="0" fontId="11" fillId="5" borderId="2" xfId="0" applyFont="1" applyFill="1" applyBorder="1" applyAlignment="1">
      <alignment horizontal="center" wrapText="1"/>
    </xf>
    <xf numFmtId="2" fontId="4" fillId="0" borderId="0" xfId="1" applyNumberFormat="1" applyFont="1" applyBorder="1"/>
    <xf numFmtId="0" fontId="11" fillId="6" borderId="2" xfId="0" applyFont="1" applyFill="1" applyBorder="1" applyAlignment="1">
      <alignment horizontal="center" wrapText="1"/>
    </xf>
    <xf numFmtId="2" fontId="11" fillId="6" borderId="2" xfId="0" applyNumberFormat="1" applyFont="1" applyFill="1" applyBorder="1" applyAlignment="1">
      <alignment horizontal="center" wrapText="1"/>
    </xf>
    <xf numFmtId="2" fontId="5" fillId="6" borderId="2" xfId="0" applyNumberFormat="1" applyFont="1" applyFill="1" applyBorder="1"/>
    <xf numFmtId="0" fontId="5" fillId="6" borderId="0" xfId="0" applyFont="1" applyFill="1"/>
    <xf numFmtId="0" fontId="8" fillId="6" borderId="0" xfId="0" applyFont="1" applyFill="1"/>
    <xf numFmtId="0" fontId="0" fillId="6" borderId="0" xfId="0" applyFill="1"/>
    <xf numFmtId="164" fontId="5" fillId="6" borderId="2" xfId="1" applyNumberFormat="1" applyFont="1" applyFill="1" applyBorder="1" applyAlignment="1">
      <alignment wrapText="1"/>
    </xf>
    <xf numFmtId="0" fontId="5" fillId="6" borderId="2" xfId="1" applyFont="1" applyFill="1" applyBorder="1"/>
    <xf numFmtId="0" fontId="3" fillId="0" borderId="0" xfId="0" applyFont="1" applyAlignment="1">
      <alignment wrapText="1"/>
    </xf>
    <xf numFmtId="165" fontId="5" fillId="0" borderId="2" xfId="2" applyNumberFormat="1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/>
    <xf numFmtId="0" fontId="3" fillId="6" borderId="2" xfId="0" applyFont="1" applyFill="1" applyBorder="1" applyAlignment="1">
      <alignment wrapText="1"/>
    </xf>
    <xf numFmtId="165" fontId="3" fillId="6" borderId="2" xfId="0" applyNumberFormat="1" applyFont="1" applyFill="1" applyBorder="1" applyAlignment="1">
      <alignment wrapText="1"/>
    </xf>
    <xf numFmtId="0" fontId="3" fillId="6" borderId="2" xfId="0" applyFont="1" applyFill="1" applyBorder="1"/>
    <xf numFmtId="2" fontId="3" fillId="6" borderId="2" xfId="0" applyNumberFormat="1" applyFont="1" applyFill="1" applyBorder="1"/>
    <xf numFmtId="2" fontId="0" fillId="0" borderId="0" xfId="0" applyNumberFormat="1" applyAlignment="1">
      <alignment wrapText="1"/>
    </xf>
    <xf numFmtId="0" fontId="11" fillId="2" borderId="2" xfId="0" applyFont="1" applyFill="1" applyBorder="1" applyAlignment="1">
      <alignment horizontal="center" wrapText="1"/>
    </xf>
    <xf numFmtId="2" fontId="11" fillId="2" borderId="2" xfId="0" applyNumberFormat="1" applyFont="1" applyFill="1" applyBorder="1" applyAlignment="1">
      <alignment horizontal="center" wrapText="1"/>
    </xf>
    <xf numFmtId="2" fontId="5" fillId="5" borderId="2" xfId="0" applyNumberFormat="1" applyFont="1" applyFill="1" applyBorder="1"/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6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11" fillId="0" borderId="2" xfId="2" applyNumberFormat="1" applyFont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164" fontId="11" fillId="2" borderId="3" xfId="2" applyNumberFormat="1" applyFont="1" applyFill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5" fillId="2" borderId="2" xfId="1" applyFont="1" applyFill="1" applyBorder="1"/>
  </cellXfs>
  <cellStyles count="3">
    <cellStyle name="BodyStyle" xfId="1" xr:uid="{00000000-0005-0000-0000-000000000000}"/>
    <cellStyle name="HeaderStyle" xfId="2" xr:uid="{00000000-0005-0000-0000-000001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Q10"/>
  <sheetViews>
    <sheetView view="pageBreakPreview" zoomScale="60" zoomScaleNormal="75" workbookViewId="0">
      <selection activeCell="F9" sqref="F9"/>
    </sheetView>
  </sheetViews>
  <sheetFormatPr defaultRowHeight="12.75" x14ac:dyDescent="0.2"/>
  <cols>
    <col min="1" max="1" width="5.5703125" customWidth="1"/>
    <col min="2" max="2" width="42.42578125" style="2" customWidth="1"/>
    <col min="3" max="3" width="16.42578125" customWidth="1"/>
    <col min="4" max="5" width="8.5703125" customWidth="1"/>
    <col min="6" max="6" width="23.140625" customWidth="1"/>
    <col min="7" max="7" width="24.7109375" customWidth="1"/>
    <col min="8" max="8" width="22.85546875" customWidth="1"/>
    <col min="9" max="9" width="20.85546875" customWidth="1"/>
    <col min="10" max="10" width="21.140625" customWidth="1"/>
    <col min="11" max="11" width="21.85546875" customWidth="1"/>
    <col min="12" max="12" width="19.140625" customWidth="1"/>
    <col min="13" max="14" width="17.42578125" customWidth="1"/>
    <col min="15" max="15" width="15.5703125" bestFit="1" customWidth="1"/>
  </cols>
  <sheetData>
    <row r="1" spans="1:173" ht="51.75" customHeight="1" x14ac:dyDescent="0.3">
      <c r="A1" s="23"/>
      <c r="B1" s="26"/>
      <c r="C1" s="20"/>
      <c r="D1" s="15"/>
      <c r="E1" s="15"/>
      <c r="F1" s="65">
        <v>32.340000000000003</v>
      </c>
      <c r="G1" s="66"/>
      <c r="H1" s="66"/>
      <c r="I1" s="66"/>
      <c r="J1" s="66"/>
      <c r="K1" s="67"/>
      <c r="L1" s="16"/>
      <c r="M1" s="14"/>
      <c r="N1" s="14"/>
    </row>
    <row r="2" spans="1:173" ht="182.25" customHeight="1" x14ac:dyDescent="0.3">
      <c r="A2" s="24"/>
      <c r="B2" s="27"/>
      <c r="C2" s="21"/>
      <c r="D2" s="15"/>
      <c r="E2" s="15"/>
      <c r="F2" s="30" t="s">
        <v>150</v>
      </c>
      <c r="G2" s="30" t="s">
        <v>148</v>
      </c>
      <c r="H2" s="30" t="s">
        <v>152</v>
      </c>
      <c r="I2" s="30" t="s">
        <v>154</v>
      </c>
      <c r="J2" s="30" t="s">
        <v>149</v>
      </c>
      <c r="K2" s="30" t="s">
        <v>153</v>
      </c>
      <c r="L2" s="30" t="s">
        <v>151</v>
      </c>
      <c r="M2" s="29" t="s">
        <v>147</v>
      </c>
      <c r="N2" s="53" t="s">
        <v>160</v>
      </c>
      <c r="O2" s="54"/>
    </row>
    <row r="3" spans="1:173" s="2" customFormat="1" ht="72.75" customHeight="1" x14ac:dyDescent="0.3">
      <c r="A3" s="25" t="s">
        <v>3</v>
      </c>
      <c r="B3" s="31" t="s">
        <v>0</v>
      </c>
      <c r="C3" s="31" t="s">
        <v>4</v>
      </c>
      <c r="D3" s="31" t="s">
        <v>7</v>
      </c>
      <c r="E3" s="31" t="s">
        <v>8</v>
      </c>
      <c r="F3" s="51">
        <v>3.02</v>
      </c>
      <c r="G3" s="51">
        <v>5.0199999999999996</v>
      </c>
      <c r="H3" s="51">
        <v>1.6</v>
      </c>
      <c r="I3" s="51">
        <v>4.33</v>
      </c>
      <c r="J3" s="51">
        <v>5.69</v>
      </c>
      <c r="K3" s="52">
        <v>0.18</v>
      </c>
      <c r="L3" s="17">
        <v>0.4</v>
      </c>
      <c r="M3" s="17">
        <v>2.4900000000000002</v>
      </c>
      <c r="N3" s="55">
        <v>9.61</v>
      </c>
      <c r="O3" s="56">
        <f>N3+M3+L3+K3+J3+I3+H3+G3+F3</f>
        <v>32.340000000000003</v>
      </c>
      <c r="P3" s="50">
        <v>32.340000000000003</v>
      </c>
    </row>
    <row r="4" spans="1:173" s="1" customFormat="1" ht="37.5" x14ac:dyDescent="0.3">
      <c r="A4" s="8">
        <v>1</v>
      </c>
      <c r="B4" s="9" t="s">
        <v>1</v>
      </c>
      <c r="C4" s="10">
        <v>3584.9</v>
      </c>
      <c r="D4" s="10">
        <v>2</v>
      </c>
      <c r="E4" s="10">
        <v>9</v>
      </c>
      <c r="F4" s="18">
        <f>C4*3.02*12</f>
        <v>129916.77600000001</v>
      </c>
      <c r="G4" s="18">
        <f>C4*5.02*12</f>
        <v>215954.37599999999</v>
      </c>
      <c r="H4" s="18">
        <f>C4*1.6*12</f>
        <v>68830.080000000002</v>
      </c>
      <c r="I4" s="18">
        <f>C4*4.33*12</f>
        <v>186271.40400000001</v>
      </c>
      <c r="J4" s="18">
        <f>C4*5.69*12</f>
        <v>244776.97200000001</v>
      </c>
      <c r="K4" s="11">
        <f>C4*0.18*12</f>
        <v>7743.384</v>
      </c>
      <c r="L4" s="16">
        <f>C4*0.4*12</f>
        <v>17207.52</v>
      </c>
      <c r="M4" s="16">
        <f>C4*2.49*12</f>
        <v>107116.81200000002</v>
      </c>
      <c r="N4" s="57">
        <f>C4*9.61*12</f>
        <v>413410.66799999995</v>
      </c>
      <c r="O4" s="58">
        <f>F4+G4+H4+I4+J4+K4+L4+M4+N4</f>
        <v>1391227.9920000001</v>
      </c>
      <c r="P4"/>
      <c r="Q4" s="38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 s="3"/>
    </row>
    <row r="5" spans="1:173" s="1" customFormat="1" ht="37.5" x14ac:dyDescent="0.3">
      <c r="A5" s="8">
        <v>2</v>
      </c>
      <c r="B5" s="9" t="s">
        <v>2</v>
      </c>
      <c r="C5" s="10">
        <v>1969.2</v>
      </c>
      <c r="D5" s="10">
        <v>1</v>
      </c>
      <c r="E5" s="10">
        <v>9</v>
      </c>
      <c r="F5" s="18">
        <f t="shared" ref="F5:F6" si="0">C5*3.02*12</f>
        <v>71363.808000000005</v>
      </c>
      <c r="G5" s="18">
        <f t="shared" ref="G5:G6" si="1">C5*5.02*12</f>
        <v>118624.60800000001</v>
      </c>
      <c r="H5" s="18">
        <f t="shared" ref="H5:H6" si="2">C5*1.6*12</f>
        <v>37808.639999999999</v>
      </c>
      <c r="I5" s="18">
        <f t="shared" ref="I5:I6" si="3">C5*4.33*12</f>
        <v>102319.63200000001</v>
      </c>
      <c r="J5" s="18">
        <f t="shared" ref="J5:J6" si="4">C5*5.69*12</f>
        <v>134456.97600000002</v>
      </c>
      <c r="K5" s="11">
        <f t="shared" ref="K5:K6" si="5">C5*0.18*12</f>
        <v>4253.4719999999998</v>
      </c>
      <c r="L5" s="16">
        <f t="shared" ref="L5:L6" si="6">C5*0.4*12</f>
        <v>9452.16</v>
      </c>
      <c r="M5" s="16">
        <f t="shared" ref="M5:M6" si="7">C5*2.49*12</f>
        <v>58839.696000000011</v>
      </c>
      <c r="N5" s="57">
        <f>C5*9.61*12</f>
        <v>227088.14399999997</v>
      </c>
      <c r="O5" s="58">
        <f>F5+G5+H5+I5+J5+K5+L5+M5+N5</f>
        <v>764207.13600000006</v>
      </c>
      <c r="P5"/>
      <c r="Q5" s="38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 s="3"/>
    </row>
    <row r="6" spans="1:173" ht="18.75" customHeight="1" x14ac:dyDescent="0.3">
      <c r="A6" s="63" t="s">
        <v>6</v>
      </c>
      <c r="B6" s="64"/>
      <c r="C6" s="8">
        <f>SUM(C4:C5)</f>
        <v>5554.1</v>
      </c>
      <c r="D6" s="8"/>
      <c r="E6" s="8"/>
      <c r="F6" s="18">
        <f t="shared" si="0"/>
        <v>201280.58400000003</v>
      </c>
      <c r="G6" s="18">
        <f t="shared" si="1"/>
        <v>334578.984</v>
      </c>
      <c r="H6" s="18">
        <f t="shared" si="2"/>
        <v>106638.72000000002</v>
      </c>
      <c r="I6" s="18">
        <f t="shared" si="3"/>
        <v>288591.03600000002</v>
      </c>
      <c r="J6" s="18">
        <f t="shared" si="4"/>
        <v>379233.94800000009</v>
      </c>
      <c r="K6" s="11">
        <f t="shared" si="5"/>
        <v>11996.856</v>
      </c>
      <c r="L6" s="16">
        <f t="shared" si="6"/>
        <v>26659.680000000004</v>
      </c>
      <c r="M6" s="16">
        <f t="shared" si="7"/>
        <v>165956.50800000003</v>
      </c>
      <c r="N6" s="57">
        <f>C6*9.61*12</f>
        <v>640498.81199999992</v>
      </c>
      <c r="O6" s="58">
        <f>F6+G6+H6+I6+J6+K6+L6+M6+N6</f>
        <v>2155435.128</v>
      </c>
    </row>
    <row r="7" spans="1:173" ht="18" x14ac:dyDescent="0.25">
      <c r="A7" s="19"/>
      <c r="B7" s="50" t="s">
        <v>158</v>
      </c>
      <c r="C7" s="14"/>
      <c r="D7" s="14"/>
      <c r="E7" s="14"/>
      <c r="F7" s="14">
        <v>5</v>
      </c>
      <c r="G7" s="14">
        <v>17</v>
      </c>
      <c r="H7" s="14">
        <v>1</v>
      </c>
      <c r="I7" s="14">
        <v>4</v>
      </c>
      <c r="J7" s="14">
        <v>1</v>
      </c>
      <c r="K7" s="14">
        <v>1</v>
      </c>
      <c r="L7" s="14">
        <v>1</v>
      </c>
      <c r="M7" s="14" t="s">
        <v>161</v>
      </c>
      <c r="N7" s="14"/>
    </row>
    <row r="8" spans="1:173" ht="19.5" x14ac:dyDescent="0.25">
      <c r="A8" s="4"/>
      <c r="B8" s="50" t="s">
        <v>157</v>
      </c>
      <c r="C8" s="6"/>
      <c r="D8" s="6"/>
      <c r="E8" s="6"/>
      <c r="F8" s="6">
        <v>4</v>
      </c>
      <c r="G8" s="6">
        <v>14</v>
      </c>
      <c r="H8" s="6">
        <v>1</v>
      </c>
      <c r="I8" s="6">
        <v>4</v>
      </c>
      <c r="J8" s="6">
        <v>1</v>
      </c>
      <c r="K8" s="6">
        <v>1</v>
      </c>
      <c r="L8" s="6">
        <v>1</v>
      </c>
      <c r="M8" s="6" t="s">
        <v>161</v>
      </c>
      <c r="N8" s="6"/>
    </row>
    <row r="9" spans="1:173" ht="19.5" x14ac:dyDescent="0.25">
      <c r="A9" s="4"/>
      <c r="B9" s="5"/>
      <c r="C9" s="6"/>
      <c r="D9" s="6"/>
      <c r="E9" s="6"/>
      <c r="F9" s="6"/>
      <c r="G9" s="6"/>
      <c r="H9" s="6"/>
      <c r="I9" s="6"/>
      <c r="J9" s="6"/>
      <c r="K9" s="6"/>
    </row>
    <row r="10" spans="1:173" ht="19.5" x14ac:dyDescent="0.25">
      <c r="A10" s="4"/>
      <c r="B10" s="5"/>
      <c r="C10" s="6"/>
      <c r="D10" s="6"/>
      <c r="E10" s="6"/>
      <c r="F10" s="6"/>
      <c r="G10" s="6"/>
      <c r="H10" s="6"/>
      <c r="I10" s="6"/>
      <c r="J10" s="6"/>
      <c r="K10" s="6"/>
    </row>
  </sheetData>
  <autoFilter ref="A3:C5" xr:uid="{00000000-0009-0000-0000-000000000000}"/>
  <mergeCells count="2">
    <mergeCell ref="A6:B6"/>
    <mergeCell ref="F1:K1"/>
  </mergeCells>
  <pageMargins left="0.35433070866141736" right="0.23622047244094491" top="0.49166666666666664" bottom="0.98425196850393704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U236"/>
  <sheetViews>
    <sheetView tabSelected="1" zoomScale="70" zoomScaleNormal="70" zoomScaleSheetLayoutView="100" workbookViewId="0">
      <selection activeCell="U157" sqref="U157"/>
    </sheetView>
  </sheetViews>
  <sheetFormatPr defaultRowHeight="12.75" outlineLevelRow="1" x14ac:dyDescent="0.2"/>
  <cols>
    <col min="1" max="1" width="5.5703125" customWidth="1"/>
    <col min="2" max="2" width="35" style="2" customWidth="1"/>
    <col min="3" max="3" width="20.5703125" hidden="1" customWidth="1"/>
    <col min="4" max="5" width="18.140625" style="37" customWidth="1"/>
    <col min="6" max="7" width="18.85546875" customWidth="1"/>
    <col min="8" max="9" width="16.5703125" customWidth="1"/>
    <col min="10" max="11" width="18.28515625" customWidth="1"/>
    <col min="12" max="13" width="17.28515625" style="36" customWidth="1"/>
    <col min="14" max="15" width="18.42578125" customWidth="1"/>
    <col min="16" max="17" width="16.140625" customWidth="1"/>
    <col min="18" max="18" width="18.28515625" customWidth="1"/>
    <col min="19" max="19" width="14.85546875" customWidth="1"/>
    <col min="20" max="20" width="17.42578125" customWidth="1"/>
    <col min="21" max="21" width="16.7109375" bestFit="1" customWidth="1"/>
    <col min="22" max="22" width="16.140625" customWidth="1"/>
  </cols>
  <sheetData>
    <row r="1" spans="1:177" ht="51.75" customHeight="1" x14ac:dyDescent="0.3">
      <c r="A1" s="7"/>
      <c r="B1" s="69"/>
      <c r="C1" s="69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28"/>
      <c r="R1" s="28"/>
      <c r="S1" s="28"/>
    </row>
    <row r="2" spans="1:177" ht="280.5" customHeight="1" x14ac:dyDescent="0.3">
      <c r="A2" s="72"/>
      <c r="B2" s="71" t="s">
        <v>0</v>
      </c>
      <c r="C2" s="73" t="s">
        <v>155</v>
      </c>
      <c r="D2" s="42" t="s">
        <v>150</v>
      </c>
      <c r="E2" s="42"/>
      <c r="F2" s="34" t="s">
        <v>148</v>
      </c>
      <c r="G2" s="34"/>
      <c r="H2" s="34" t="s">
        <v>152</v>
      </c>
      <c r="I2" s="34"/>
      <c r="J2" s="34" t="s">
        <v>154</v>
      </c>
      <c r="K2" s="34"/>
      <c r="L2" s="42" t="s">
        <v>149</v>
      </c>
      <c r="M2" s="42"/>
      <c r="N2" s="34" t="s">
        <v>153</v>
      </c>
      <c r="O2" s="34"/>
      <c r="P2" s="34" t="s">
        <v>151</v>
      </c>
      <c r="Q2" s="34"/>
      <c r="R2" s="35" t="s">
        <v>147</v>
      </c>
      <c r="S2" s="35"/>
    </row>
    <row r="3" spans="1:177" s="2" customFormat="1" ht="40.5" customHeight="1" x14ac:dyDescent="0.3">
      <c r="A3" s="72"/>
      <c r="B3" s="71"/>
      <c r="C3" s="74"/>
      <c r="D3" s="39">
        <v>2.99</v>
      </c>
      <c r="E3" s="43" t="s">
        <v>156</v>
      </c>
      <c r="F3" s="40">
        <v>3.02</v>
      </c>
      <c r="G3" s="43" t="s">
        <v>156</v>
      </c>
      <c r="H3" s="61">
        <v>1.6</v>
      </c>
      <c r="I3" s="43" t="s">
        <v>156</v>
      </c>
      <c r="J3" s="60">
        <v>4.33</v>
      </c>
      <c r="K3" s="43" t="s">
        <v>156</v>
      </c>
      <c r="L3" s="61">
        <v>5.69</v>
      </c>
      <c r="M3" s="43" t="s">
        <v>156</v>
      </c>
      <c r="N3" s="61">
        <v>0.13</v>
      </c>
      <c r="O3" s="43" t="s">
        <v>156</v>
      </c>
      <c r="P3" s="61">
        <v>0.24</v>
      </c>
      <c r="Q3" s="43" t="s">
        <v>156</v>
      </c>
      <c r="R3" s="60">
        <v>2.23</v>
      </c>
      <c r="S3" s="43" t="s">
        <v>159</v>
      </c>
      <c r="T3" s="59">
        <f>D3+F3+H3+J3+L3+N3+P3+R3</f>
        <v>20.229999999999997</v>
      </c>
      <c r="U3" s="50" t="s">
        <v>162</v>
      </c>
    </row>
    <row r="4" spans="1:177" s="1" customFormat="1" ht="20.25" x14ac:dyDescent="0.3">
      <c r="A4" s="8"/>
      <c r="B4" s="9"/>
      <c r="C4" s="10"/>
      <c r="D4" s="44"/>
      <c r="E4" s="44"/>
      <c r="F4" s="62" t="s">
        <v>163</v>
      </c>
      <c r="G4" s="11"/>
      <c r="H4" s="11"/>
      <c r="I4" s="11"/>
      <c r="J4" s="11"/>
      <c r="K4" s="11"/>
      <c r="L4" s="44"/>
      <c r="M4" s="44"/>
      <c r="N4" s="11"/>
      <c r="O4" s="11"/>
      <c r="P4" s="11"/>
      <c r="Q4" s="11"/>
      <c r="R4" s="11"/>
      <c r="S4" s="32"/>
      <c r="T4" s="41"/>
      <c r="U4" s="33"/>
      <c r="V4" s="33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 s="3"/>
    </row>
    <row r="5" spans="1:177" s="1" customFormat="1" ht="20.25" outlineLevel="1" x14ac:dyDescent="0.3">
      <c r="A5" s="8">
        <v>1</v>
      </c>
      <c r="B5" s="48" t="s">
        <v>9</v>
      </c>
      <c r="C5" s="10">
        <v>6633.4</v>
      </c>
      <c r="D5" s="44">
        <f>C5*2.99*12</f>
        <v>238006.39200000002</v>
      </c>
      <c r="E5" s="44">
        <v>5</v>
      </c>
      <c r="F5" s="11">
        <f>C5*3.02*12</f>
        <v>240394.41599999997</v>
      </c>
      <c r="G5" s="11">
        <v>6</v>
      </c>
      <c r="H5" s="11">
        <f>C5*1.6*12</f>
        <v>127361.28</v>
      </c>
      <c r="I5" s="11">
        <v>1</v>
      </c>
      <c r="J5" s="11">
        <f>C5*4.33*12</f>
        <v>344671.46399999998</v>
      </c>
      <c r="K5" s="11">
        <v>5</v>
      </c>
      <c r="L5" s="44">
        <f>C5*5.69*12</f>
        <v>452928.55200000003</v>
      </c>
      <c r="M5" s="44">
        <v>1</v>
      </c>
      <c r="N5" s="11">
        <f>C5*0.15*13</f>
        <v>12935.13</v>
      </c>
      <c r="O5" s="11">
        <v>1</v>
      </c>
      <c r="P5" s="11">
        <f>C5*0.24*12</f>
        <v>19104.191999999999</v>
      </c>
      <c r="Q5" s="11">
        <v>1</v>
      </c>
      <c r="R5" s="11">
        <f>C5*2.23*12</f>
        <v>177509.78399999999</v>
      </c>
      <c r="S5" s="32">
        <v>4</v>
      </c>
      <c r="T5" s="41">
        <f>D5+F5+H5+J5+L5+N5+P5+R5</f>
        <v>1612911.2099999997</v>
      </c>
      <c r="U5" s="33">
        <v>20.23</v>
      </c>
      <c r="V5" s="41"/>
      <c r="W5" s="41"/>
      <c r="X5" s="41">
        <f t="shared" ref="X5" si="0">V5-W5</f>
        <v>0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 s="3"/>
    </row>
    <row r="6" spans="1:177" s="1" customFormat="1" ht="20.25" outlineLevel="1" x14ac:dyDescent="0.3">
      <c r="A6" s="8">
        <v>2</v>
      </c>
      <c r="B6" s="48" t="s">
        <v>10</v>
      </c>
      <c r="C6" s="10">
        <v>4304.5</v>
      </c>
      <c r="D6" s="44">
        <f t="shared" ref="D6:D69" si="1">C6*2.99*12</f>
        <v>154445.46000000002</v>
      </c>
      <c r="E6" s="44">
        <v>5</v>
      </c>
      <c r="F6" s="11">
        <f t="shared" ref="F6:F12" si="2">C6*3.02*12</f>
        <v>155995.08000000002</v>
      </c>
      <c r="G6" s="11">
        <v>5</v>
      </c>
      <c r="H6" s="11">
        <f t="shared" ref="H6:H12" si="3">C6*1.6*12</f>
        <v>82646.400000000009</v>
      </c>
      <c r="I6" s="11">
        <v>1</v>
      </c>
      <c r="J6" s="11">
        <f t="shared" ref="J6:J69" si="4">C6*4.33*12</f>
        <v>223661.82</v>
      </c>
      <c r="K6" s="11">
        <v>5</v>
      </c>
      <c r="L6" s="44">
        <f t="shared" ref="L6:L69" si="5">C6*5.69*12</f>
        <v>293911.26</v>
      </c>
      <c r="M6" s="44">
        <v>1</v>
      </c>
      <c r="N6" s="11">
        <f t="shared" ref="N6:N69" si="6">C6*0.15*13</f>
        <v>8393.7749999999996</v>
      </c>
      <c r="O6" s="11">
        <v>1</v>
      </c>
      <c r="P6" s="11">
        <f t="shared" ref="P6:P69" si="7">C6*0.24*12</f>
        <v>12396.96</v>
      </c>
      <c r="Q6" s="11">
        <v>1</v>
      </c>
      <c r="R6" s="11">
        <f t="shared" ref="R6:R69" si="8">C6*2.23*12</f>
        <v>115188.42</v>
      </c>
      <c r="S6" s="32">
        <v>4</v>
      </c>
      <c r="T6" s="41">
        <f t="shared" ref="T6:T69" si="9">D6+F6+H6+J6+L6+N6+P6+R6</f>
        <v>1046639.175</v>
      </c>
      <c r="U6" s="33">
        <v>20.23</v>
      </c>
      <c r="V6" s="41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 s="3"/>
    </row>
    <row r="7" spans="1:177" s="1" customFormat="1" ht="20.25" outlineLevel="1" x14ac:dyDescent="0.3">
      <c r="A7" s="8">
        <v>3</v>
      </c>
      <c r="B7" s="48" t="s">
        <v>11</v>
      </c>
      <c r="C7" s="10">
        <v>2535.1</v>
      </c>
      <c r="D7" s="44">
        <f t="shared" si="1"/>
        <v>90959.388000000006</v>
      </c>
      <c r="E7" s="44">
        <v>5</v>
      </c>
      <c r="F7" s="11">
        <f t="shared" si="2"/>
        <v>91872.02399999999</v>
      </c>
      <c r="G7" s="11">
        <v>6</v>
      </c>
      <c r="H7" s="11">
        <f t="shared" si="3"/>
        <v>48673.919999999998</v>
      </c>
      <c r="I7" s="11">
        <v>1</v>
      </c>
      <c r="J7" s="11">
        <f t="shared" si="4"/>
        <v>131723.796</v>
      </c>
      <c r="K7" s="11">
        <v>2</v>
      </c>
      <c r="L7" s="44">
        <f t="shared" si="5"/>
        <v>173096.62800000003</v>
      </c>
      <c r="M7" s="44">
        <v>1</v>
      </c>
      <c r="N7" s="11">
        <f t="shared" si="6"/>
        <v>4943.4449999999997</v>
      </c>
      <c r="O7" s="11">
        <v>1</v>
      </c>
      <c r="P7" s="11">
        <f t="shared" si="7"/>
        <v>7301.0879999999997</v>
      </c>
      <c r="Q7" s="11">
        <v>1</v>
      </c>
      <c r="R7" s="11">
        <f t="shared" si="8"/>
        <v>67839.275999999998</v>
      </c>
      <c r="S7" s="32">
        <v>4</v>
      </c>
      <c r="T7" s="41">
        <f t="shared" si="9"/>
        <v>616409.56499999994</v>
      </c>
      <c r="U7" s="33">
        <v>20.23</v>
      </c>
      <c r="V7" s="41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 s="3"/>
    </row>
    <row r="8" spans="1:177" s="1" customFormat="1" ht="20.25" outlineLevel="1" x14ac:dyDescent="0.3">
      <c r="A8" s="8">
        <v>4</v>
      </c>
      <c r="B8" s="48" t="s">
        <v>12</v>
      </c>
      <c r="C8" s="10">
        <v>1268.5999999999999</v>
      </c>
      <c r="D8" s="44">
        <f t="shared" si="1"/>
        <v>45517.368000000002</v>
      </c>
      <c r="E8" s="44">
        <v>2</v>
      </c>
      <c r="F8" s="11">
        <f t="shared" si="2"/>
        <v>45974.063999999998</v>
      </c>
      <c r="G8" s="11">
        <v>5</v>
      </c>
      <c r="H8" s="11">
        <f t="shared" si="3"/>
        <v>24357.119999999999</v>
      </c>
      <c r="I8" s="11">
        <v>1</v>
      </c>
      <c r="J8" s="11">
        <f t="shared" si="4"/>
        <v>65916.455999999991</v>
      </c>
      <c r="K8" s="11">
        <v>3</v>
      </c>
      <c r="L8" s="44">
        <f t="shared" si="5"/>
        <v>86620.008000000002</v>
      </c>
      <c r="M8" s="44">
        <v>1</v>
      </c>
      <c r="N8" s="11">
        <f t="shared" si="6"/>
        <v>2473.77</v>
      </c>
      <c r="O8" s="11">
        <v>1</v>
      </c>
      <c r="P8" s="11">
        <f t="shared" si="7"/>
        <v>3653.5679999999993</v>
      </c>
      <c r="Q8" s="11">
        <v>1</v>
      </c>
      <c r="R8" s="11">
        <f t="shared" si="8"/>
        <v>33947.735999999997</v>
      </c>
      <c r="S8" s="32">
        <v>4</v>
      </c>
      <c r="T8" s="41">
        <f t="shared" si="9"/>
        <v>308460.08999999991</v>
      </c>
      <c r="U8" s="33">
        <v>20.23</v>
      </c>
      <c r="V8" s="41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 s="3"/>
    </row>
    <row r="9" spans="1:177" s="1" customFormat="1" ht="20.25" outlineLevel="1" x14ac:dyDescent="0.3">
      <c r="A9" s="8">
        <v>5</v>
      </c>
      <c r="B9" s="48" t="s">
        <v>13</v>
      </c>
      <c r="C9" s="10">
        <v>1498.6</v>
      </c>
      <c r="D9" s="44">
        <f t="shared" si="1"/>
        <v>53769.768000000004</v>
      </c>
      <c r="E9" s="44">
        <v>2</v>
      </c>
      <c r="F9" s="11">
        <f t="shared" si="2"/>
        <v>54309.263999999996</v>
      </c>
      <c r="G9" s="11">
        <v>4</v>
      </c>
      <c r="H9" s="11">
        <f t="shared" si="3"/>
        <v>28773.119999999995</v>
      </c>
      <c r="I9" s="11">
        <v>1</v>
      </c>
      <c r="J9" s="11">
        <f t="shared" si="4"/>
        <v>77867.255999999994</v>
      </c>
      <c r="K9" s="11">
        <v>2</v>
      </c>
      <c r="L9" s="44">
        <f t="shared" si="5"/>
        <v>102324.408</v>
      </c>
      <c r="M9" s="44">
        <v>1</v>
      </c>
      <c r="N9" s="11">
        <f t="shared" si="6"/>
        <v>2922.27</v>
      </c>
      <c r="O9" s="11">
        <v>1</v>
      </c>
      <c r="P9" s="11">
        <f t="shared" si="7"/>
        <v>4315.9679999999998</v>
      </c>
      <c r="Q9" s="11">
        <v>1</v>
      </c>
      <c r="R9" s="11">
        <f t="shared" si="8"/>
        <v>40102.535999999993</v>
      </c>
      <c r="S9" s="32">
        <v>4</v>
      </c>
      <c r="T9" s="41">
        <f t="shared" si="9"/>
        <v>364384.58999999997</v>
      </c>
      <c r="U9" s="33">
        <v>20.23</v>
      </c>
      <c r="V9" s="41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 s="3"/>
    </row>
    <row r="10" spans="1:177" s="1" customFormat="1" ht="20.25" outlineLevel="1" x14ac:dyDescent="0.3">
      <c r="A10" s="8">
        <v>6</v>
      </c>
      <c r="B10" s="48" t="s">
        <v>14</v>
      </c>
      <c r="C10" s="49">
        <v>1993</v>
      </c>
      <c r="D10" s="44">
        <f t="shared" si="1"/>
        <v>71508.840000000011</v>
      </c>
      <c r="E10" s="44">
        <v>2</v>
      </c>
      <c r="F10" s="11">
        <f t="shared" si="2"/>
        <v>72226.319999999992</v>
      </c>
      <c r="G10" s="11">
        <v>3</v>
      </c>
      <c r="H10" s="11">
        <f t="shared" si="3"/>
        <v>38265.600000000006</v>
      </c>
      <c r="I10" s="11">
        <v>1</v>
      </c>
      <c r="J10" s="11">
        <f t="shared" si="4"/>
        <v>103556.28</v>
      </c>
      <c r="K10" s="11">
        <v>2</v>
      </c>
      <c r="L10" s="44">
        <f t="shared" si="5"/>
        <v>136082.04</v>
      </c>
      <c r="M10" s="44">
        <v>1</v>
      </c>
      <c r="N10" s="11">
        <f t="shared" si="6"/>
        <v>3886.35</v>
      </c>
      <c r="O10" s="11">
        <v>1</v>
      </c>
      <c r="P10" s="11">
        <f t="shared" si="7"/>
        <v>5739.84</v>
      </c>
      <c r="Q10" s="11">
        <v>1</v>
      </c>
      <c r="R10" s="11">
        <f t="shared" si="8"/>
        <v>53332.680000000008</v>
      </c>
      <c r="S10" s="32">
        <v>4</v>
      </c>
      <c r="T10" s="41">
        <f t="shared" si="9"/>
        <v>484597.95000000007</v>
      </c>
      <c r="U10" s="33">
        <v>20.23</v>
      </c>
      <c r="V10" s="41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 s="3"/>
    </row>
    <row r="11" spans="1:177" s="1" customFormat="1" ht="20.25" outlineLevel="1" x14ac:dyDescent="0.3">
      <c r="A11" s="8">
        <v>7</v>
      </c>
      <c r="B11" s="48" t="s">
        <v>15</v>
      </c>
      <c r="C11" s="10">
        <v>1381.9</v>
      </c>
      <c r="D11" s="44">
        <f t="shared" si="1"/>
        <v>49582.572</v>
      </c>
      <c r="E11" s="44">
        <v>2</v>
      </c>
      <c r="F11" s="11">
        <f t="shared" si="2"/>
        <v>50080.056000000011</v>
      </c>
      <c r="G11" s="11">
        <v>2</v>
      </c>
      <c r="H11" s="11">
        <f t="shared" si="3"/>
        <v>26532.480000000003</v>
      </c>
      <c r="I11" s="11">
        <v>1</v>
      </c>
      <c r="J11" s="11">
        <f t="shared" si="4"/>
        <v>71803.524000000005</v>
      </c>
      <c r="K11" s="11">
        <v>2</v>
      </c>
      <c r="L11" s="44">
        <f t="shared" si="5"/>
        <v>94356.132000000012</v>
      </c>
      <c r="M11" s="44">
        <v>1</v>
      </c>
      <c r="N11" s="11">
        <f t="shared" si="6"/>
        <v>2694.7049999999999</v>
      </c>
      <c r="O11" s="11">
        <v>1</v>
      </c>
      <c r="P11" s="11">
        <f t="shared" si="7"/>
        <v>3979.8720000000003</v>
      </c>
      <c r="Q11" s="11">
        <v>1</v>
      </c>
      <c r="R11" s="11">
        <f t="shared" si="8"/>
        <v>36979.644</v>
      </c>
      <c r="S11" s="32">
        <v>4</v>
      </c>
      <c r="T11" s="41">
        <f t="shared" si="9"/>
        <v>336008.98499999999</v>
      </c>
      <c r="U11" s="33">
        <v>20.23</v>
      </c>
      <c r="V11" s="4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 s="3"/>
    </row>
    <row r="12" spans="1:177" s="1" customFormat="1" ht="20.25" outlineLevel="1" x14ac:dyDescent="0.3">
      <c r="A12" s="8">
        <v>8</v>
      </c>
      <c r="B12" s="48" t="s">
        <v>16</v>
      </c>
      <c r="C12" s="10">
        <v>976.8</v>
      </c>
      <c r="D12" s="44">
        <f t="shared" si="1"/>
        <v>35047.584000000003</v>
      </c>
      <c r="E12" s="44">
        <v>2</v>
      </c>
      <c r="F12" s="11">
        <f t="shared" si="2"/>
        <v>35399.231999999996</v>
      </c>
      <c r="G12" s="11">
        <v>2</v>
      </c>
      <c r="H12" s="11">
        <f t="shared" si="3"/>
        <v>18754.560000000001</v>
      </c>
      <c r="I12" s="11">
        <v>1</v>
      </c>
      <c r="J12" s="11">
        <f t="shared" si="4"/>
        <v>50754.527999999998</v>
      </c>
      <c r="K12" s="11">
        <v>2</v>
      </c>
      <c r="L12" s="44">
        <f t="shared" si="5"/>
        <v>66695.90400000001</v>
      </c>
      <c r="M12" s="44">
        <v>1</v>
      </c>
      <c r="N12" s="11">
        <f t="shared" si="6"/>
        <v>1904.7599999999998</v>
      </c>
      <c r="O12" s="11">
        <v>1</v>
      </c>
      <c r="P12" s="11">
        <f t="shared" si="7"/>
        <v>2813.1839999999997</v>
      </c>
      <c r="Q12" s="11">
        <v>1</v>
      </c>
      <c r="R12" s="11">
        <f t="shared" si="8"/>
        <v>26139.167999999998</v>
      </c>
      <c r="S12" s="32">
        <v>4</v>
      </c>
      <c r="T12" s="41">
        <f t="shared" si="9"/>
        <v>237508.92</v>
      </c>
      <c r="U12" s="33">
        <v>20.23</v>
      </c>
      <c r="V12" s="41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 s="3"/>
    </row>
    <row r="13" spans="1:177" s="1" customFormat="1" ht="20.25" x14ac:dyDescent="0.3">
      <c r="A13" s="8"/>
      <c r="B13" s="48"/>
      <c r="C13" s="10"/>
      <c r="D13" s="44">
        <f t="shared" si="1"/>
        <v>0</v>
      </c>
      <c r="E13" s="44"/>
      <c r="F13" s="11">
        <f t="shared" ref="F6:F69" si="10">C13*3.19*12</f>
        <v>0</v>
      </c>
      <c r="G13" s="11"/>
      <c r="H13" s="11">
        <f t="shared" ref="H6:H69" si="11">C13*1.8*12</f>
        <v>0</v>
      </c>
      <c r="I13" s="11"/>
      <c r="J13" s="11">
        <f t="shared" si="4"/>
        <v>0</v>
      </c>
      <c r="K13" s="11"/>
      <c r="L13" s="44">
        <f t="shared" si="5"/>
        <v>0</v>
      </c>
      <c r="M13" s="44">
        <v>1</v>
      </c>
      <c r="N13" s="11">
        <f t="shared" si="6"/>
        <v>0</v>
      </c>
      <c r="O13" s="11">
        <v>1</v>
      </c>
      <c r="P13" s="11">
        <f t="shared" si="7"/>
        <v>0</v>
      </c>
      <c r="Q13" s="11">
        <v>1</v>
      </c>
      <c r="R13" s="11">
        <f t="shared" si="8"/>
        <v>0</v>
      </c>
      <c r="S13" s="32">
        <v>0</v>
      </c>
      <c r="T13" s="41">
        <f t="shared" si="9"/>
        <v>0</v>
      </c>
      <c r="U13" s="33">
        <v>20.23</v>
      </c>
      <c r="V13" s="41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 s="3"/>
    </row>
    <row r="14" spans="1:177" s="1" customFormat="1" ht="20.25" outlineLevel="1" x14ac:dyDescent="0.3">
      <c r="A14" s="8">
        <v>9</v>
      </c>
      <c r="B14" s="48" t="s">
        <v>17</v>
      </c>
      <c r="C14" s="10">
        <v>1533.2</v>
      </c>
      <c r="D14" s="44">
        <f t="shared" si="1"/>
        <v>55011.216</v>
      </c>
      <c r="E14" s="44">
        <v>3</v>
      </c>
      <c r="F14" s="11">
        <f>C14*3.02*12</f>
        <v>55563.168000000005</v>
      </c>
      <c r="G14" s="11">
        <v>3</v>
      </c>
      <c r="H14" s="11">
        <f>C14*1.6*12</f>
        <v>29437.440000000002</v>
      </c>
      <c r="I14" s="11">
        <v>1</v>
      </c>
      <c r="J14" s="11">
        <f t="shared" si="4"/>
        <v>79665.072</v>
      </c>
      <c r="K14" s="11">
        <v>2</v>
      </c>
      <c r="L14" s="44">
        <f t="shared" si="5"/>
        <v>104686.89600000001</v>
      </c>
      <c r="M14" s="44">
        <v>1</v>
      </c>
      <c r="N14" s="11">
        <f t="shared" si="6"/>
        <v>2989.74</v>
      </c>
      <c r="O14" s="11">
        <v>1</v>
      </c>
      <c r="P14" s="11">
        <f t="shared" si="7"/>
        <v>4415.616</v>
      </c>
      <c r="Q14" s="11">
        <v>1</v>
      </c>
      <c r="R14" s="11">
        <f t="shared" si="8"/>
        <v>41028.432000000001</v>
      </c>
      <c r="S14" s="32">
        <v>4</v>
      </c>
      <c r="T14" s="41">
        <f t="shared" si="9"/>
        <v>372797.57999999996</v>
      </c>
      <c r="U14" s="33">
        <v>20.23</v>
      </c>
      <c r="V14" s="41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 s="3"/>
    </row>
    <row r="15" spans="1:177" s="1" customFormat="1" ht="20.25" outlineLevel="1" x14ac:dyDescent="0.3">
      <c r="A15" s="8">
        <v>10</v>
      </c>
      <c r="B15" s="48" t="s">
        <v>18</v>
      </c>
      <c r="C15" s="10">
        <v>2592</v>
      </c>
      <c r="D15" s="44">
        <f t="shared" si="1"/>
        <v>93000.960000000006</v>
      </c>
      <c r="E15" s="44">
        <v>6</v>
      </c>
      <c r="F15" s="11">
        <f t="shared" ref="F15:F49" si="12">C15*3.02*12</f>
        <v>93934.080000000002</v>
      </c>
      <c r="G15" s="11">
        <v>3</v>
      </c>
      <c r="H15" s="11">
        <f t="shared" ref="H15:H78" si="13">C15*1.6*12</f>
        <v>49766.399999999994</v>
      </c>
      <c r="I15" s="11">
        <v>1</v>
      </c>
      <c r="J15" s="11">
        <f t="shared" si="4"/>
        <v>134680.32000000001</v>
      </c>
      <c r="K15" s="11">
        <v>5</v>
      </c>
      <c r="L15" s="44">
        <f t="shared" si="5"/>
        <v>176981.76000000001</v>
      </c>
      <c r="M15" s="44">
        <v>1</v>
      </c>
      <c r="N15" s="11">
        <f t="shared" si="6"/>
        <v>5054.4000000000005</v>
      </c>
      <c r="O15" s="11">
        <v>1</v>
      </c>
      <c r="P15" s="11">
        <f t="shared" si="7"/>
        <v>7464.9599999999991</v>
      </c>
      <c r="Q15" s="11">
        <v>1</v>
      </c>
      <c r="R15" s="11">
        <f t="shared" si="8"/>
        <v>69361.919999999998</v>
      </c>
      <c r="S15" s="32">
        <v>4</v>
      </c>
      <c r="T15" s="41">
        <f t="shared" si="9"/>
        <v>630244.80000000005</v>
      </c>
      <c r="U15" s="33">
        <v>20.23</v>
      </c>
      <c r="V15" s="41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 s="3"/>
    </row>
    <row r="16" spans="1:177" s="1" customFormat="1" ht="20.25" outlineLevel="1" x14ac:dyDescent="0.3">
      <c r="A16" s="8">
        <v>11</v>
      </c>
      <c r="B16" s="48" t="s">
        <v>19</v>
      </c>
      <c r="C16" s="10">
        <v>2593.9</v>
      </c>
      <c r="D16" s="44">
        <f t="shared" si="1"/>
        <v>93069.132000000012</v>
      </c>
      <c r="E16" s="44">
        <v>5</v>
      </c>
      <c r="F16" s="11">
        <f t="shared" si="12"/>
        <v>94002.936000000002</v>
      </c>
      <c r="G16" s="11">
        <v>3</v>
      </c>
      <c r="H16" s="11">
        <f t="shared" si="13"/>
        <v>49802.880000000005</v>
      </c>
      <c r="I16" s="11">
        <v>1</v>
      </c>
      <c r="J16" s="11">
        <f t="shared" si="4"/>
        <v>134779.04400000002</v>
      </c>
      <c r="K16" s="11">
        <v>3</v>
      </c>
      <c r="L16" s="44">
        <f t="shared" si="5"/>
        <v>177111.49200000003</v>
      </c>
      <c r="M16" s="44">
        <v>1</v>
      </c>
      <c r="N16" s="11">
        <f t="shared" si="6"/>
        <v>5058.1049999999996</v>
      </c>
      <c r="O16" s="11">
        <v>1</v>
      </c>
      <c r="P16" s="11">
        <f t="shared" si="7"/>
        <v>7470.4319999999989</v>
      </c>
      <c r="Q16" s="11">
        <v>1</v>
      </c>
      <c r="R16" s="11">
        <f t="shared" si="8"/>
        <v>69412.763999999996</v>
      </c>
      <c r="S16" s="32">
        <v>4</v>
      </c>
      <c r="T16" s="41">
        <f t="shared" si="9"/>
        <v>630706.78500000015</v>
      </c>
      <c r="U16" s="33">
        <v>20.23</v>
      </c>
      <c r="V16" s="41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 s="3"/>
    </row>
    <row r="17" spans="1:177" s="1" customFormat="1" ht="37.5" outlineLevel="1" x14ac:dyDescent="0.3">
      <c r="A17" s="8">
        <v>12</v>
      </c>
      <c r="B17" s="48" t="s">
        <v>20</v>
      </c>
      <c r="C17" s="10">
        <v>2591.1</v>
      </c>
      <c r="D17" s="44">
        <f t="shared" si="1"/>
        <v>92968.668000000005</v>
      </c>
      <c r="E17" s="44">
        <v>5</v>
      </c>
      <c r="F17" s="11">
        <f t="shared" si="12"/>
        <v>93901.463999999993</v>
      </c>
      <c r="G17" s="11">
        <v>5</v>
      </c>
      <c r="H17" s="11">
        <f t="shared" si="13"/>
        <v>49749.120000000003</v>
      </c>
      <c r="I17" s="11">
        <v>1</v>
      </c>
      <c r="J17" s="11">
        <f t="shared" si="4"/>
        <v>134633.55599999998</v>
      </c>
      <c r="K17" s="11">
        <v>2</v>
      </c>
      <c r="L17" s="44">
        <f t="shared" si="5"/>
        <v>176920.30800000002</v>
      </c>
      <c r="M17" s="44">
        <v>1</v>
      </c>
      <c r="N17" s="11">
        <f t="shared" si="6"/>
        <v>5052.6449999999995</v>
      </c>
      <c r="O17" s="11">
        <v>1</v>
      </c>
      <c r="P17" s="11">
        <f t="shared" si="7"/>
        <v>7462.3679999999986</v>
      </c>
      <c r="Q17" s="11">
        <v>1</v>
      </c>
      <c r="R17" s="11">
        <f t="shared" si="8"/>
        <v>69337.835999999996</v>
      </c>
      <c r="S17" s="32">
        <v>4</v>
      </c>
      <c r="T17" s="41">
        <f t="shared" si="9"/>
        <v>630025.96499999997</v>
      </c>
      <c r="U17" s="33">
        <v>20.23</v>
      </c>
      <c r="V17" s="41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 s="3"/>
    </row>
    <row r="18" spans="1:177" s="1" customFormat="1" ht="20.25" outlineLevel="1" x14ac:dyDescent="0.3">
      <c r="A18" s="8">
        <v>13</v>
      </c>
      <c r="B18" s="48" t="s">
        <v>21</v>
      </c>
      <c r="C18" s="10">
        <v>1467.6</v>
      </c>
      <c r="D18" s="44">
        <f t="shared" si="1"/>
        <v>52657.487999999998</v>
      </c>
      <c r="E18" s="44">
        <v>2</v>
      </c>
      <c r="F18" s="11">
        <f t="shared" si="12"/>
        <v>53185.824000000001</v>
      </c>
      <c r="G18" s="11">
        <v>2</v>
      </c>
      <c r="H18" s="11">
        <f t="shared" si="13"/>
        <v>28177.919999999998</v>
      </c>
      <c r="I18" s="11">
        <v>1</v>
      </c>
      <c r="J18" s="11">
        <f t="shared" si="4"/>
        <v>76256.495999999999</v>
      </c>
      <c r="K18" s="11">
        <v>1</v>
      </c>
      <c r="L18" s="44">
        <f t="shared" si="5"/>
        <v>100207.728</v>
      </c>
      <c r="M18" s="44">
        <v>1</v>
      </c>
      <c r="N18" s="11">
        <f t="shared" si="6"/>
        <v>2861.8199999999997</v>
      </c>
      <c r="O18" s="11">
        <v>1</v>
      </c>
      <c r="P18" s="11">
        <f t="shared" si="7"/>
        <v>4226.6880000000001</v>
      </c>
      <c r="Q18" s="11">
        <v>1</v>
      </c>
      <c r="R18" s="11">
        <f t="shared" si="8"/>
        <v>39272.975999999995</v>
      </c>
      <c r="S18" s="32">
        <v>4</v>
      </c>
      <c r="T18" s="41">
        <f t="shared" si="9"/>
        <v>356846.94000000006</v>
      </c>
      <c r="U18" s="33">
        <v>20.23</v>
      </c>
      <c r="V18" s="41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 s="3"/>
    </row>
    <row r="19" spans="1:177" s="1" customFormat="1" ht="20.25" outlineLevel="1" x14ac:dyDescent="0.3">
      <c r="A19" s="8">
        <v>14</v>
      </c>
      <c r="B19" s="48" t="s">
        <v>22</v>
      </c>
      <c r="C19" s="10">
        <v>3436.32</v>
      </c>
      <c r="D19" s="44">
        <f t="shared" si="1"/>
        <v>123295.16160000002</v>
      </c>
      <c r="E19" s="44">
        <v>5</v>
      </c>
      <c r="F19" s="11">
        <f t="shared" si="12"/>
        <v>124532.23680000001</v>
      </c>
      <c r="G19" s="11">
        <v>4</v>
      </c>
      <c r="H19" s="11">
        <f t="shared" si="13"/>
        <v>65977.344000000012</v>
      </c>
      <c r="I19" s="11">
        <v>1</v>
      </c>
      <c r="J19" s="11">
        <f t="shared" si="4"/>
        <v>178551.18720000001</v>
      </c>
      <c r="K19" s="11">
        <v>2</v>
      </c>
      <c r="L19" s="44">
        <f t="shared" si="5"/>
        <v>234631.92960000003</v>
      </c>
      <c r="M19" s="44">
        <v>1</v>
      </c>
      <c r="N19" s="11">
        <f t="shared" si="6"/>
        <v>6700.8239999999996</v>
      </c>
      <c r="O19" s="11">
        <v>1</v>
      </c>
      <c r="P19" s="11">
        <f t="shared" si="7"/>
        <v>9896.6016</v>
      </c>
      <c r="Q19" s="11">
        <v>1</v>
      </c>
      <c r="R19" s="11">
        <f t="shared" si="8"/>
        <v>91955.923200000005</v>
      </c>
      <c r="S19" s="32">
        <v>4</v>
      </c>
      <c r="T19" s="41">
        <f t="shared" si="9"/>
        <v>835541.2080000001</v>
      </c>
      <c r="U19" s="33">
        <v>20.23</v>
      </c>
      <c r="V19" s="41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 s="3"/>
    </row>
    <row r="20" spans="1:177" s="1" customFormat="1" ht="20.25" outlineLevel="1" x14ac:dyDescent="0.3">
      <c r="A20" s="8">
        <v>15</v>
      </c>
      <c r="B20" s="48" t="s">
        <v>23</v>
      </c>
      <c r="C20" s="10">
        <v>1542.7</v>
      </c>
      <c r="D20" s="44">
        <f t="shared" si="1"/>
        <v>55352.076000000008</v>
      </c>
      <c r="E20" s="44">
        <v>2</v>
      </c>
      <c r="F20" s="11">
        <f t="shared" si="12"/>
        <v>55907.447999999997</v>
      </c>
      <c r="G20" s="11">
        <v>3</v>
      </c>
      <c r="H20" s="11">
        <f t="shared" si="13"/>
        <v>29619.840000000004</v>
      </c>
      <c r="I20" s="11">
        <v>1</v>
      </c>
      <c r="J20" s="11">
        <f t="shared" si="4"/>
        <v>80158.69200000001</v>
      </c>
      <c r="K20" s="11">
        <v>2</v>
      </c>
      <c r="L20" s="44">
        <f t="shared" si="5"/>
        <v>105335.55600000001</v>
      </c>
      <c r="M20" s="44">
        <v>1</v>
      </c>
      <c r="N20" s="11">
        <f t="shared" si="6"/>
        <v>3008.2649999999999</v>
      </c>
      <c r="O20" s="11">
        <v>1</v>
      </c>
      <c r="P20" s="11">
        <f t="shared" si="7"/>
        <v>4442.9759999999997</v>
      </c>
      <c r="Q20" s="11">
        <v>1</v>
      </c>
      <c r="R20" s="11">
        <f t="shared" si="8"/>
        <v>41282.652000000002</v>
      </c>
      <c r="S20" s="32">
        <v>4</v>
      </c>
      <c r="T20" s="41">
        <f t="shared" si="9"/>
        <v>375107.50500000006</v>
      </c>
      <c r="U20" s="33">
        <v>20.23</v>
      </c>
      <c r="V20" s="41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 s="3"/>
    </row>
    <row r="21" spans="1:177" s="1" customFormat="1" ht="37.5" outlineLevel="1" x14ac:dyDescent="0.3">
      <c r="A21" s="8">
        <v>16</v>
      </c>
      <c r="B21" s="48" t="s">
        <v>24</v>
      </c>
      <c r="C21" s="49">
        <v>1505.7</v>
      </c>
      <c r="D21" s="44">
        <f t="shared" si="1"/>
        <v>54024.516000000003</v>
      </c>
      <c r="E21" s="44">
        <v>2</v>
      </c>
      <c r="F21" s="11">
        <f t="shared" si="12"/>
        <v>54566.567999999999</v>
      </c>
      <c r="G21" s="11">
        <v>2</v>
      </c>
      <c r="H21" s="11">
        <f t="shared" si="13"/>
        <v>28909.440000000002</v>
      </c>
      <c r="I21" s="11">
        <v>1</v>
      </c>
      <c r="J21" s="11">
        <f t="shared" si="4"/>
        <v>78236.172000000006</v>
      </c>
      <c r="K21" s="11">
        <v>2</v>
      </c>
      <c r="L21" s="44">
        <f t="shared" si="5"/>
        <v>102809.19600000001</v>
      </c>
      <c r="M21" s="44">
        <v>1</v>
      </c>
      <c r="N21" s="11">
        <f t="shared" si="6"/>
        <v>2936.1149999999998</v>
      </c>
      <c r="O21" s="11">
        <v>1</v>
      </c>
      <c r="P21" s="11">
        <f t="shared" si="7"/>
        <v>4336.4160000000002</v>
      </c>
      <c r="Q21" s="11">
        <v>1</v>
      </c>
      <c r="R21" s="11">
        <f t="shared" si="8"/>
        <v>40292.532000000007</v>
      </c>
      <c r="S21" s="32">
        <v>4</v>
      </c>
      <c r="T21" s="41">
        <f t="shared" si="9"/>
        <v>366110.95500000002</v>
      </c>
      <c r="U21" s="33">
        <v>20.23</v>
      </c>
      <c r="V21" s="4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 s="3"/>
    </row>
    <row r="22" spans="1:177" s="1" customFormat="1" ht="37.5" outlineLevel="1" x14ac:dyDescent="0.3">
      <c r="A22" s="8">
        <v>17</v>
      </c>
      <c r="B22" s="9" t="s">
        <v>25</v>
      </c>
      <c r="C22" s="10">
        <v>535.20000000000005</v>
      </c>
      <c r="D22" s="44">
        <f t="shared" si="1"/>
        <v>19202.976000000002</v>
      </c>
      <c r="E22" s="44">
        <v>2</v>
      </c>
      <c r="F22" s="11">
        <f t="shared" si="12"/>
        <v>19395.648000000001</v>
      </c>
      <c r="G22" s="11">
        <v>2</v>
      </c>
      <c r="H22" s="11">
        <f t="shared" si="13"/>
        <v>10275.840000000002</v>
      </c>
      <c r="I22" s="11">
        <v>1</v>
      </c>
      <c r="J22" s="11">
        <f t="shared" si="4"/>
        <v>27808.992000000002</v>
      </c>
      <c r="K22" s="11">
        <v>2</v>
      </c>
      <c r="L22" s="44">
        <f t="shared" si="5"/>
        <v>36543.456000000006</v>
      </c>
      <c r="M22" s="44">
        <v>1</v>
      </c>
      <c r="N22" s="11">
        <f t="shared" si="6"/>
        <v>1043.6400000000001</v>
      </c>
      <c r="O22" s="11">
        <v>1</v>
      </c>
      <c r="P22" s="11">
        <f t="shared" si="7"/>
        <v>1541.3760000000002</v>
      </c>
      <c r="Q22" s="11">
        <v>1</v>
      </c>
      <c r="R22" s="11">
        <f t="shared" si="8"/>
        <v>14321.952000000001</v>
      </c>
      <c r="S22" s="32">
        <v>4</v>
      </c>
      <c r="T22" s="41">
        <f t="shared" si="9"/>
        <v>130133.88000000002</v>
      </c>
      <c r="U22" s="33">
        <v>20.23</v>
      </c>
      <c r="V22" s="41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 s="3"/>
    </row>
    <row r="23" spans="1:177" s="1" customFormat="1" ht="20.25" outlineLevel="1" x14ac:dyDescent="0.3">
      <c r="A23" s="8">
        <v>18</v>
      </c>
      <c r="B23" s="9" t="s">
        <v>26</v>
      </c>
      <c r="C23" s="10">
        <v>1178.4000000000001</v>
      </c>
      <c r="D23" s="44">
        <f t="shared" si="1"/>
        <v>42280.992000000006</v>
      </c>
      <c r="E23" s="44">
        <v>2</v>
      </c>
      <c r="F23" s="11">
        <f t="shared" si="12"/>
        <v>42705.216000000008</v>
      </c>
      <c r="G23" s="11">
        <v>5</v>
      </c>
      <c r="H23" s="11">
        <f t="shared" si="13"/>
        <v>22625.280000000002</v>
      </c>
      <c r="I23" s="11">
        <v>1</v>
      </c>
      <c r="J23" s="11">
        <f t="shared" si="4"/>
        <v>61229.664000000004</v>
      </c>
      <c r="K23" s="11">
        <v>3</v>
      </c>
      <c r="L23" s="44">
        <f t="shared" si="5"/>
        <v>80461.152000000016</v>
      </c>
      <c r="M23" s="44">
        <v>1</v>
      </c>
      <c r="N23" s="11">
        <f t="shared" si="6"/>
        <v>2297.88</v>
      </c>
      <c r="O23" s="11">
        <v>1</v>
      </c>
      <c r="P23" s="11">
        <f t="shared" si="7"/>
        <v>3393.7920000000004</v>
      </c>
      <c r="Q23" s="11">
        <v>1</v>
      </c>
      <c r="R23" s="11">
        <f t="shared" si="8"/>
        <v>31533.984000000004</v>
      </c>
      <c r="S23" s="32">
        <v>4</v>
      </c>
      <c r="T23" s="41">
        <f t="shared" si="9"/>
        <v>286527.96000000002</v>
      </c>
      <c r="U23" s="33">
        <v>20.23</v>
      </c>
      <c r="V23" s="41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 s="3"/>
    </row>
    <row r="24" spans="1:177" s="1" customFormat="1" ht="20.25" outlineLevel="1" x14ac:dyDescent="0.3">
      <c r="A24" s="8">
        <v>19</v>
      </c>
      <c r="B24" s="9" t="s">
        <v>27</v>
      </c>
      <c r="C24" s="10">
        <v>1522.24</v>
      </c>
      <c r="D24" s="44">
        <f t="shared" si="1"/>
        <v>54617.971200000007</v>
      </c>
      <c r="E24" s="44">
        <v>2</v>
      </c>
      <c r="F24" s="11">
        <f t="shared" si="12"/>
        <v>55165.977600000006</v>
      </c>
      <c r="G24" s="11">
        <v>3</v>
      </c>
      <c r="H24" s="11">
        <f t="shared" si="13"/>
        <v>29227.008000000002</v>
      </c>
      <c r="I24" s="11">
        <v>1</v>
      </c>
      <c r="J24" s="11">
        <f t="shared" si="4"/>
        <v>79095.590400000001</v>
      </c>
      <c r="K24" s="11">
        <v>5</v>
      </c>
      <c r="L24" s="44">
        <f t="shared" si="5"/>
        <v>103938.54720000002</v>
      </c>
      <c r="M24" s="44">
        <v>1</v>
      </c>
      <c r="N24" s="11">
        <f t="shared" si="6"/>
        <v>2968.3679999999999</v>
      </c>
      <c r="O24" s="11">
        <v>1</v>
      </c>
      <c r="P24" s="11">
        <f t="shared" si="7"/>
        <v>4384.0511999999999</v>
      </c>
      <c r="Q24" s="11">
        <v>1</v>
      </c>
      <c r="R24" s="11">
        <f t="shared" si="8"/>
        <v>40735.142400000004</v>
      </c>
      <c r="S24" s="32">
        <v>4</v>
      </c>
      <c r="T24" s="41">
        <f t="shared" si="9"/>
        <v>370132.65600000008</v>
      </c>
      <c r="U24" s="33">
        <v>20.23</v>
      </c>
      <c r="V24" s="41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 s="3"/>
    </row>
    <row r="25" spans="1:177" s="1" customFormat="1" ht="37.5" outlineLevel="1" x14ac:dyDescent="0.3">
      <c r="A25" s="8">
        <v>20</v>
      </c>
      <c r="B25" s="9" t="s">
        <v>28</v>
      </c>
      <c r="C25" s="10">
        <v>792.7</v>
      </c>
      <c r="D25" s="44">
        <f t="shared" si="1"/>
        <v>28442.076000000001</v>
      </c>
      <c r="E25" s="44">
        <v>2</v>
      </c>
      <c r="F25" s="11">
        <f t="shared" si="12"/>
        <v>28727.448000000004</v>
      </c>
      <c r="G25" s="11">
        <v>3</v>
      </c>
      <c r="H25" s="11">
        <f t="shared" si="13"/>
        <v>15219.840000000002</v>
      </c>
      <c r="I25" s="11">
        <v>1</v>
      </c>
      <c r="J25" s="11">
        <f t="shared" si="4"/>
        <v>41188.692000000003</v>
      </c>
      <c r="K25" s="11">
        <v>2</v>
      </c>
      <c r="L25" s="44">
        <f t="shared" si="5"/>
        <v>54125.556000000011</v>
      </c>
      <c r="M25" s="44">
        <v>1</v>
      </c>
      <c r="N25" s="11">
        <f t="shared" si="6"/>
        <v>1545.7650000000001</v>
      </c>
      <c r="O25" s="11">
        <v>1</v>
      </c>
      <c r="P25" s="11">
        <f t="shared" si="7"/>
        <v>2282.9759999999997</v>
      </c>
      <c r="Q25" s="11">
        <v>1</v>
      </c>
      <c r="R25" s="11">
        <f t="shared" si="8"/>
        <v>21212.652000000002</v>
      </c>
      <c r="S25" s="32">
        <v>4</v>
      </c>
      <c r="T25" s="41">
        <f t="shared" si="9"/>
        <v>192745.00500000003</v>
      </c>
      <c r="U25" s="33">
        <v>20.23</v>
      </c>
      <c r="V25" s="41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 s="3"/>
    </row>
    <row r="26" spans="1:177" s="1" customFormat="1" ht="20.25" outlineLevel="1" x14ac:dyDescent="0.3">
      <c r="A26" s="8">
        <v>21</v>
      </c>
      <c r="B26" s="9" t="s">
        <v>29</v>
      </c>
      <c r="C26" s="10">
        <v>1174.8</v>
      </c>
      <c r="D26" s="44">
        <f t="shared" si="1"/>
        <v>42151.824000000001</v>
      </c>
      <c r="E26" s="44">
        <v>2</v>
      </c>
      <c r="F26" s="11">
        <f t="shared" si="12"/>
        <v>42574.751999999993</v>
      </c>
      <c r="G26" s="11">
        <v>5</v>
      </c>
      <c r="H26" s="11">
        <f t="shared" si="13"/>
        <v>22556.16</v>
      </c>
      <c r="I26" s="11">
        <v>1</v>
      </c>
      <c r="J26" s="11">
        <f t="shared" si="4"/>
        <v>61042.608</v>
      </c>
      <c r="K26" s="11">
        <v>2</v>
      </c>
      <c r="L26" s="44">
        <f t="shared" si="5"/>
        <v>80215.343999999997</v>
      </c>
      <c r="M26" s="44">
        <v>1</v>
      </c>
      <c r="N26" s="11">
        <f t="shared" si="6"/>
        <v>2290.86</v>
      </c>
      <c r="O26" s="11">
        <v>1</v>
      </c>
      <c r="P26" s="11">
        <f t="shared" si="7"/>
        <v>3383.424</v>
      </c>
      <c r="Q26" s="11">
        <v>1</v>
      </c>
      <c r="R26" s="11">
        <f t="shared" si="8"/>
        <v>31437.648000000001</v>
      </c>
      <c r="S26" s="32">
        <v>4</v>
      </c>
      <c r="T26" s="41">
        <f t="shared" si="9"/>
        <v>285652.62</v>
      </c>
      <c r="U26" s="33">
        <v>20.23</v>
      </c>
      <c r="V26" s="41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 s="3"/>
    </row>
    <row r="27" spans="1:177" s="1" customFormat="1" ht="37.5" outlineLevel="1" x14ac:dyDescent="0.3">
      <c r="A27" s="8">
        <v>22</v>
      </c>
      <c r="B27" s="9" t="s">
        <v>30</v>
      </c>
      <c r="C27" s="10">
        <v>1667.5</v>
      </c>
      <c r="D27" s="44">
        <f t="shared" si="1"/>
        <v>59829.900000000009</v>
      </c>
      <c r="E27" s="44">
        <v>2</v>
      </c>
      <c r="F27" s="11">
        <f t="shared" si="12"/>
        <v>60430.200000000004</v>
      </c>
      <c r="G27" s="11">
        <v>5</v>
      </c>
      <c r="H27" s="11">
        <f t="shared" si="13"/>
        <v>32016</v>
      </c>
      <c r="I27" s="11">
        <v>1</v>
      </c>
      <c r="J27" s="11">
        <f t="shared" si="4"/>
        <v>86643.3</v>
      </c>
      <c r="K27" s="11">
        <v>2</v>
      </c>
      <c r="L27" s="44">
        <f t="shared" si="5"/>
        <v>113856.90000000001</v>
      </c>
      <c r="M27" s="44">
        <v>1</v>
      </c>
      <c r="N27" s="11">
        <f t="shared" si="6"/>
        <v>3251.625</v>
      </c>
      <c r="O27" s="11">
        <v>1</v>
      </c>
      <c r="P27" s="11">
        <f t="shared" si="7"/>
        <v>4802.3999999999996</v>
      </c>
      <c r="Q27" s="11">
        <v>1</v>
      </c>
      <c r="R27" s="11">
        <f t="shared" si="8"/>
        <v>44622.3</v>
      </c>
      <c r="S27" s="32">
        <v>4</v>
      </c>
      <c r="T27" s="41">
        <f t="shared" si="9"/>
        <v>405452.62500000006</v>
      </c>
      <c r="U27" s="33">
        <v>20.23</v>
      </c>
      <c r="V27" s="41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 s="3"/>
    </row>
    <row r="28" spans="1:177" s="1" customFormat="1" ht="20.25" outlineLevel="1" x14ac:dyDescent="0.3">
      <c r="A28" s="8">
        <v>23</v>
      </c>
      <c r="B28" s="9" t="s">
        <v>31</v>
      </c>
      <c r="C28" s="10">
        <v>662.8</v>
      </c>
      <c r="D28" s="44">
        <f t="shared" si="1"/>
        <v>23781.263999999999</v>
      </c>
      <c r="E28" s="44">
        <v>2</v>
      </c>
      <c r="F28" s="11">
        <f t="shared" si="12"/>
        <v>24019.871999999999</v>
      </c>
      <c r="G28" s="11">
        <v>2</v>
      </c>
      <c r="H28" s="11">
        <f t="shared" si="13"/>
        <v>12725.76</v>
      </c>
      <c r="I28" s="11">
        <v>1</v>
      </c>
      <c r="J28" s="11">
        <f t="shared" si="4"/>
        <v>34439.088000000003</v>
      </c>
      <c r="K28" s="11">
        <v>3</v>
      </c>
      <c r="L28" s="44">
        <f t="shared" si="5"/>
        <v>45255.983999999997</v>
      </c>
      <c r="M28" s="44">
        <v>1</v>
      </c>
      <c r="N28" s="11">
        <f t="shared" si="6"/>
        <v>1292.4599999999998</v>
      </c>
      <c r="O28" s="11">
        <v>1</v>
      </c>
      <c r="P28" s="11">
        <f t="shared" si="7"/>
        <v>1908.8639999999996</v>
      </c>
      <c r="Q28" s="11">
        <v>1</v>
      </c>
      <c r="R28" s="11">
        <f t="shared" si="8"/>
        <v>17736.527999999998</v>
      </c>
      <c r="S28" s="32">
        <v>4</v>
      </c>
      <c r="T28" s="41">
        <f t="shared" si="9"/>
        <v>161159.81999999998</v>
      </c>
      <c r="U28" s="33">
        <v>20.23</v>
      </c>
      <c r="V28" s="41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 s="3"/>
    </row>
    <row r="29" spans="1:177" s="1" customFormat="1" ht="20.25" outlineLevel="1" x14ac:dyDescent="0.3">
      <c r="A29" s="8">
        <v>24</v>
      </c>
      <c r="B29" s="9" t="s">
        <v>32</v>
      </c>
      <c r="C29" s="10">
        <v>411</v>
      </c>
      <c r="D29" s="44">
        <f t="shared" si="1"/>
        <v>14746.68</v>
      </c>
      <c r="E29" s="44">
        <v>2</v>
      </c>
      <c r="F29" s="11">
        <f t="shared" si="12"/>
        <v>14894.64</v>
      </c>
      <c r="G29" s="11">
        <v>2</v>
      </c>
      <c r="H29" s="11">
        <f t="shared" si="13"/>
        <v>7891.2000000000007</v>
      </c>
      <c r="I29" s="11">
        <v>1</v>
      </c>
      <c r="J29" s="11">
        <f t="shared" si="4"/>
        <v>21355.56</v>
      </c>
      <c r="K29" s="11">
        <v>2</v>
      </c>
      <c r="L29" s="44">
        <f t="shared" si="5"/>
        <v>28063.08</v>
      </c>
      <c r="M29" s="44">
        <v>1</v>
      </c>
      <c r="N29" s="11">
        <f t="shared" si="6"/>
        <v>801.44999999999993</v>
      </c>
      <c r="O29" s="11">
        <v>1</v>
      </c>
      <c r="P29" s="11">
        <f t="shared" si="7"/>
        <v>1183.68</v>
      </c>
      <c r="Q29" s="11">
        <v>1</v>
      </c>
      <c r="R29" s="11">
        <f t="shared" si="8"/>
        <v>10998.36</v>
      </c>
      <c r="S29" s="32">
        <v>4</v>
      </c>
      <c r="T29" s="41">
        <f t="shared" si="9"/>
        <v>99934.65</v>
      </c>
      <c r="U29" s="33">
        <v>20.23</v>
      </c>
      <c r="V29" s="41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 s="3"/>
    </row>
    <row r="30" spans="1:177" s="1" customFormat="1" ht="37.5" outlineLevel="1" x14ac:dyDescent="0.3">
      <c r="A30" s="8">
        <v>25</v>
      </c>
      <c r="B30" s="9" t="s">
        <v>33</v>
      </c>
      <c r="C30" s="10">
        <v>339.7</v>
      </c>
      <c r="D30" s="44">
        <f t="shared" si="1"/>
        <v>12188.436000000002</v>
      </c>
      <c r="E30" s="44">
        <v>2</v>
      </c>
      <c r="F30" s="11">
        <f t="shared" si="12"/>
        <v>12310.727999999999</v>
      </c>
      <c r="G30" s="11">
        <v>2</v>
      </c>
      <c r="H30" s="11">
        <f t="shared" si="13"/>
        <v>6522.24</v>
      </c>
      <c r="I30" s="11">
        <v>1</v>
      </c>
      <c r="J30" s="11">
        <f t="shared" si="4"/>
        <v>17650.812000000002</v>
      </c>
      <c r="K30" s="11">
        <v>3</v>
      </c>
      <c r="L30" s="44">
        <f t="shared" si="5"/>
        <v>23194.716</v>
      </c>
      <c r="M30" s="44">
        <v>1</v>
      </c>
      <c r="N30" s="11">
        <f t="shared" si="6"/>
        <v>662.41499999999996</v>
      </c>
      <c r="O30" s="11">
        <v>1</v>
      </c>
      <c r="P30" s="11">
        <f t="shared" si="7"/>
        <v>978.3359999999999</v>
      </c>
      <c r="Q30" s="11">
        <v>1</v>
      </c>
      <c r="R30" s="11">
        <f t="shared" si="8"/>
        <v>9090.3719999999994</v>
      </c>
      <c r="S30" s="32">
        <v>4</v>
      </c>
      <c r="T30" s="41">
        <f t="shared" si="9"/>
        <v>82598.054999999993</v>
      </c>
      <c r="U30" s="33">
        <v>20.23</v>
      </c>
      <c r="V30" s="41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 s="3"/>
    </row>
    <row r="31" spans="1:177" s="1" customFormat="1" ht="37.5" outlineLevel="1" x14ac:dyDescent="0.3">
      <c r="A31" s="8">
        <v>26</v>
      </c>
      <c r="B31" s="9" t="s">
        <v>34</v>
      </c>
      <c r="C31" s="10">
        <v>391.2</v>
      </c>
      <c r="D31" s="44">
        <f t="shared" si="1"/>
        <v>14036.256000000001</v>
      </c>
      <c r="E31" s="44">
        <v>2</v>
      </c>
      <c r="F31" s="11">
        <f t="shared" si="12"/>
        <v>14177.088</v>
      </c>
      <c r="G31" s="11">
        <v>2</v>
      </c>
      <c r="H31" s="11">
        <f t="shared" si="13"/>
        <v>7511.0400000000009</v>
      </c>
      <c r="I31" s="11">
        <v>1</v>
      </c>
      <c r="J31" s="11">
        <f t="shared" si="4"/>
        <v>20326.752</v>
      </c>
      <c r="K31" s="11">
        <v>2</v>
      </c>
      <c r="L31" s="44">
        <f t="shared" si="5"/>
        <v>26711.135999999999</v>
      </c>
      <c r="M31" s="44">
        <v>1</v>
      </c>
      <c r="N31" s="11">
        <f t="shared" si="6"/>
        <v>762.83999999999992</v>
      </c>
      <c r="O31" s="11">
        <v>1</v>
      </c>
      <c r="P31" s="11">
        <f t="shared" si="7"/>
        <v>1126.6559999999999</v>
      </c>
      <c r="Q31" s="11">
        <v>1</v>
      </c>
      <c r="R31" s="11">
        <f t="shared" si="8"/>
        <v>10468.511999999999</v>
      </c>
      <c r="S31" s="32">
        <v>4</v>
      </c>
      <c r="T31" s="41">
        <f t="shared" si="9"/>
        <v>95120.28</v>
      </c>
      <c r="U31" s="33">
        <v>20.23</v>
      </c>
      <c r="V31" s="4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 s="3"/>
    </row>
    <row r="32" spans="1:177" s="1" customFormat="1" ht="20.25" outlineLevel="1" x14ac:dyDescent="0.3">
      <c r="A32" s="8">
        <v>27</v>
      </c>
      <c r="B32" s="9" t="s">
        <v>35</v>
      </c>
      <c r="C32" s="10">
        <v>734</v>
      </c>
      <c r="D32" s="44">
        <f t="shared" si="1"/>
        <v>26335.920000000006</v>
      </c>
      <c r="E32" s="44">
        <v>2</v>
      </c>
      <c r="F32" s="11">
        <f t="shared" si="12"/>
        <v>26600.159999999996</v>
      </c>
      <c r="G32" s="11">
        <v>2</v>
      </c>
      <c r="H32" s="11">
        <f t="shared" si="13"/>
        <v>14092.800000000001</v>
      </c>
      <c r="I32" s="11">
        <v>1</v>
      </c>
      <c r="J32" s="11">
        <f t="shared" si="4"/>
        <v>38138.639999999999</v>
      </c>
      <c r="K32" s="11">
        <v>2</v>
      </c>
      <c r="L32" s="44">
        <f t="shared" si="5"/>
        <v>50117.520000000004</v>
      </c>
      <c r="M32" s="44">
        <v>1</v>
      </c>
      <c r="N32" s="11">
        <f t="shared" si="6"/>
        <v>1431.3</v>
      </c>
      <c r="O32" s="11">
        <v>1</v>
      </c>
      <c r="P32" s="11">
        <f t="shared" si="7"/>
        <v>2113.92</v>
      </c>
      <c r="Q32" s="11">
        <v>1</v>
      </c>
      <c r="R32" s="11">
        <f t="shared" si="8"/>
        <v>19641.84</v>
      </c>
      <c r="S32" s="32">
        <v>4</v>
      </c>
      <c r="T32" s="41">
        <f t="shared" si="9"/>
        <v>178472.1</v>
      </c>
      <c r="U32" s="33">
        <v>20.23</v>
      </c>
      <c r="V32" s="41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 s="3"/>
    </row>
    <row r="33" spans="1:177" s="1" customFormat="1" ht="37.5" outlineLevel="1" x14ac:dyDescent="0.3">
      <c r="A33" s="8">
        <v>28</v>
      </c>
      <c r="B33" s="9" t="s">
        <v>36</v>
      </c>
      <c r="C33" s="10">
        <v>384.3</v>
      </c>
      <c r="D33" s="44">
        <f t="shared" si="1"/>
        <v>13788.684000000001</v>
      </c>
      <c r="E33" s="44">
        <v>3</v>
      </c>
      <c r="F33" s="11">
        <f t="shared" si="12"/>
        <v>13927.031999999999</v>
      </c>
      <c r="G33" s="11">
        <v>2</v>
      </c>
      <c r="H33" s="11">
        <f t="shared" si="13"/>
        <v>7378.5600000000013</v>
      </c>
      <c r="I33" s="11">
        <v>1</v>
      </c>
      <c r="J33" s="11">
        <f t="shared" si="4"/>
        <v>19968.227999999999</v>
      </c>
      <c r="K33" s="11">
        <v>2</v>
      </c>
      <c r="L33" s="44">
        <f t="shared" si="5"/>
        <v>26240.004000000004</v>
      </c>
      <c r="M33" s="44">
        <v>1</v>
      </c>
      <c r="N33" s="11">
        <f t="shared" si="6"/>
        <v>749.38499999999999</v>
      </c>
      <c r="O33" s="11">
        <v>1</v>
      </c>
      <c r="P33" s="11">
        <f t="shared" si="7"/>
        <v>1106.7840000000001</v>
      </c>
      <c r="Q33" s="11">
        <v>1</v>
      </c>
      <c r="R33" s="11">
        <f t="shared" si="8"/>
        <v>10283.868</v>
      </c>
      <c r="S33" s="32">
        <v>4</v>
      </c>
      <c r="T33" s="41">
        <f t="shared" si="9"/>
        <v>93442.544999999998</v>
      </c>
      <c r="U33" s="33">
        <v>20.23</v>
      </c>
      <c r="V33" s="41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 s="3"/>
    </row>
    <row r="34" spans="1:177" s="1" customFormat="1" ht="20.25" outlineLevel="1" x14ac:dyDescent="0.3">
      <c r="A34" s="8">
        <v>29</v>
      </c>
      <c r="B34" s="9" t="s">
        <v>37</v>
      </c>
      <c r="C34" s="10">
        <v>405.2</v>
      </c>
      <c r="D34" s="44">
        <f t="shared" si="1"/>
        <v>14538.576000000001</v>
      </c>
      <c r="E34" s="44">
        <v>2</v>
      </c>
      <c r="F34" s="11">
        <f t="shared" si="12"/>
        <v>14684.448</v>
      </c>
      <c r="G34" s="11">
        <v>2</v>
      </c>
      <c r="H34" s="11">
        <f t="shared" si="13"/>
        <v>7779.84</v>
      </c>
      <c r="I34" s="11">
        <v>1</v>
      </c>
      <c r="J34" s="11">
        <f t="shared" si="4"/>
        <v>21054.192000000003</v>
      </c>
      <c r="K34" s="11">
        <v>2</v>
      </c>
      <c r="L34" s="44">
        <f t="shared" si="5"/>
        <v>27667.056000000004</v>
      </c>
      <c r="M34" s="44">
        <v>1</v>
      </c>
      <c r="N34" s="11">
        <f t="shared" si="6"/>
        <v>790.13999999999987</v>
      </c>
      <c r="O34" s="11">
        <v>1</v>
      </c>
      <c r="P34" s="11">
        <f t="shared" si="7"/>
        <v>1166.9759999999999</v>
      </c>
      <c r="Q34" s="11">
        <v>1</v>
      </c>
      <c r="R34" s="11">
        <f t="shared" si="8"/>
        <v>10843.152</v>
      </c>
      <c r="S34" s="32">
        <v>4</v>
      </c>
      <c r="T34" s="41">
        <f t="shared" si="9"/>
        <v>98524.38</v>
      </c>
      <c r="U34" s="33">
        <v>20.23</v>
      </c>
      <c r="V34" s="41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 s="3"/>
    </row>
    <row r="35" spans="1:177" s="1" customFormat="1" ht="20.25" outlineLevel="1" x14ac:dyDescent="0.3">
      <c r="A35" s="8">
        <v>30</v>
      </c>
      <c r="B35" s="9" t="s">
        <v>38</v>
      </c>
      <c r="C35" s="10">
        <v>742.9</v>
      </c>
      <c r="D35" s="44">
        <f t="shared" si="1"/>
        <v>26655.252</v>
      </c>
      <c r="E35" s="44">
        <v>2</v>
      </c>
      <c r="F35" s="11">
        <f t="shared" si="12"/>
        <v>26922.696</v>
      </c>
      <c r="G35" s="11">
        <v>4</v>
      </c>
      <c r="H35" s="11">
        <f t="shared" si="13"/>
        <v>14263.68</v>
      </c>
      <c r="I35" s="11">
        <v>1</v>
      </c>
      <c r="J35" s="11">
        <f t="shared" si="4"/>
        <v>38601.084000000003</v>
      </c>
      <c r="K35" s="11">
        <v>4</v>
      </c>
      <c r="L35" s="44">
        <f t="shared" si="5"/>
        <v>50725.212000000007</v>
      </c>
      <c r="M35" s="44">
        <v>1</v>
      </c>
      <c r="N35" s="11">
        <f t="shared" si="6"/>
        <v>1448.6549999999997</v>
      </c>
      <c r="O35" s="11">
        <v>1</v>
      </c>
      <c r="P35" s="11">
        <f t="shared" si="7"/>
        <v>2139.5519999999997</v>
      </c>
      <c r="Q35" s="11">
        <v>1</v>
      </c>
      <c r="R35" s="11">
        <f t="shared" si="8"/>
        <v>19880.004000000001</v>
      </c>
      <c r="S35" s="32">
        <v>4</v>
      </c>
      <c r="T35" s="41">
        <f t="shared" si="9"/>
        <v>180636.13500000001</v>
      </c>
      <c r="U35" s="33">
        <v>20.23</v>
      </c>
      <c r="V35" s="41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 s="3"/>
    </row>
    <row r="36" spans="1:177" s="1" customFormat="1" ht="37.5" outlineLevel="1" x14ac:dyDescent="0.3">
      <c r="A36" s="8">
        <v>31</v>
      </c>
      <c r="B36" s="9" t="s">
        <v>39</v>
      </c>
      <c r="C36" s="10">
        <v>387.5</v>
      </c>
      <c r="D36" s="44">
        <f t="shared" si="1"/>
        <v>13903.5</v>
      </c>
      <c r="E36" s="44">
        <v>2</v>
      </c>
      <c r="F36" s="11">
        <f t="shared" si="12"/>
        <v>14043</v>
      </c>
      <c r="G36" s="11">
        <v>2</v>
      </c>
      <c r="H36" s="11">
        <f t="shared" si="13"/>
        <v>7440</v>
      </c>
      <c r="I36" s="11">
        <v>1</v>
      </c>
      <c r="J36" s="11">
        <f t="shared" si="4"/>
        <v>20134.5</v>
      </c>
      <c r="K36" s="11">
        <v>3</v>
      </c>
      <c r="L36" s="44">
        <f t="shared" si="5"/>
        <v>26458.5</v>
      </c>
      <c r="M36" s="44">
        <v>1</v>
      </c>
      <c r="N36" s="11">
        <f t="shared" si="6"/>
        <v>755.625</v>
      </c>
      <c r="O36" s="11">
        <v>1</v>
      </c>
      <c r="P36" s="11">
        <f t="shared" si="7"/>
        <v>1116</v>
      </c>
      <c r="Q36" s="11">
        <v>1</v>
      </c>
      <c r="R36" s="11">
        <f t="shared" si="8"/>
        <v>10369.5</v>
      </c>
      <c r="S36" s="32">
        <v>4</v>
      </c>
      <c r="T36" s="41">
        <f t="shared" si="9"/>
        <v>94220.625</v>
      </c>
      <c r="U36" s="33">
        <v>20.23</v>
      </c>
      <c r="V36" s="41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 s="3"/>
    </row>
    <row r="37" spans="1:177" s="1" customFormat="1" ht="20.25" outlineLevel="1" x14ac:dyDescent="0.3">
      <c r="A37" s="8">
        <v>32</v>
      </c>
      <c r="B37" s="9" t="s">
        <v>40</v>
      </c>
      <c r="C37" s="10">
        <v>618.79999999999995</v>
      </c>
      <c r="D37" s="44">
        <f t="shared" si="1"/>
        <v>22202.544000000002</v>
      </c>
      <c r="E37" s="44">
        <v>4</v>
      </c>
      <c r="F37" s="11">
        <f t="shared" si="12"/>
        <v>22425.311999999998</v>
      </c>
      <c r="G37" s="11">
        <v>3</v>
      </c>
      <c r="H37" s="11">
        <f t="shared" si="13"/>
        <v>11880.96</v>
      </c>
      <c r="I37" s="11">
        <v>1</v>
      </c>
      <c r="J37" s="11">
        <f t="shared" si="4"/>
        <v>32152.847999999998</v>
      </c>
      <c r="K37" s="11">
        <v>3</v>
      </c>
      <c r="L37" s="44">
        <f t="shared" si="5"/>
        <v>42251.664000000004</v>
      </c>
      <c r="M37" s="44">
        <v>1</v>
      </c>
      <c r="N37" s="11">
        <f t="shared" si="6"/>
        <v>1206.6599999999999</v>
      </c>
      <c r="O37" s="11">
        <v>1</v>
      </c>
      <c r="P37" s="11">
        <f t="shared" si="7"/>
        <v>1782.1439999999998</v>
      </c>
      <c r="Q37" s="11">
        <v>1</v>
      </c>
      <c r="R37" s="11">
        <f t="shared" si="8"/>
        <v>16559.088</v>
      </c>
      <c r="S37" s="32">
        <v>4</v>
      </c>
      <c r="T37" s="41">
        <f t="shared" si="9"/>
        <v>150461.21999999997</v>
      </c>
      <c r="U37" s="33">
        <v>20.23</v>
      </c>
      <c r="V37" s="41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 s="3"/>
    </row>
    <row r="38" spans="1:177" s="1" customFormat="1" ht="37.5" outlineLevel="1" x14ac:dyDescent="0.3">
      <c r="A38" s="8">
        <v>33</v>
      </c>
      <c r="B38" s="9" t="s">
        <v>41</v>
      </c>
      <c r="C38" s="10">
        <v>387.4</v>
      </c>
      <c r="D38" s="44">
        <f t="shared" si="1"/>
        <v>13899.912</v>
      </c>
      <c r="E38" s="44">
        <v>2</v>
      </c>
      <c r="F38" s="11">
        <f t="shared" si="12"/>
        <v>14039.375999999998</v>
      </c>
      <c r="G38" s="11">
        <v>2</v>
      </c>
      <c r="H38" s="11">
        <f t="shared" si="13"/>
        <v>7438.08</v>
      </c>
      <c r="I38" s="11">
        <v>1</v>
      </c>
      <c r="J38" s="11">
        <f t="shared" si="4"/>
        <v>20129.304</v>
      </c>
      <c r="K38" s="11">
        <v>3</v>
      </c>
      <c r="L38" s="44">
        <f t="shared" si="5"/>
        <v>26451.671999999999</v>
      </c>
      <c r="M38" s="44">
        <v>1</v>
      </c>
      <c r="N38" s="11">
        <f t="shared" si="6"/>
        <v>755.43</v>
      </c>
      <c r="O38" s="11">
        <v>1</v>
      </c>
      <c r="P38" s="11">
        <f t="shared" si="7"/>
        <v>1115.7119999999998</v>
      </c>
      <c r="Q38" s="11">
        <v>1</v>
      </c>
      <c r="R38" s="11">
        <f t="shared" si="8"/>
        <v>10366.823999999999</v>
      </c>
      <c r="S38" s="32">
        <v>4</v>
      </c>
      <c r="T38" s="41">
        <f t="shared" si="9"/>
        <v>94196.31</v>
      </c>
      <c r="U38" s="33">
        <v>20.23</v>
      </c>
      <c r="V38" s="41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 s="3"/>
    </row>
    <row r="39" spans="1:177" s="1" customFormat="1" ht="20.25" outlineLevel="1" x14ac:dyDescent="0.3">
      <c r="A39" s="8">
        <v>34</v>
      </c>
      <c r="B39" s="9" t="s">
        <v>42</v>
      </c>
      <c r="C39" s="10">
        <v>413.2</v>
      </c>
      <c r="D39" s="44">
        <f t="shared" si="1"/>
        <v>14825.616000000002</v>
      </c>
      <c r="E39" s="44">
        <v>2</v>
      </c>
      <c r="F39" s="11">
        <f t="shared" si="12"/>
        <v>14974.368</v>
      </c>
      <c r="G39" s="11">
        <v>2</v>
      </c>
      <c r="H39" s="11">
        <f t="shared" si="13"/>
        <v>7933.4400000000005</v>
      </c>
      <c r="I39" s="11">
        <v>1</v>
      </c>
      <c r="J39" s="11">
        <f t="shared" si="4"/>
        <v>21469.871999999999</v>
      </c>
      <c r="K39" s="11">
        <v>2</v>
      </c>
      <c r="L39" s="44">
        <f t="shared" si="5"/>
        <v>28213.296000000002</v>
      </c>
      <c r="M39" s="44">
        <v>1</v>
      </c>
      <c r="N39" s="11">
        <f t="shared" si="6"/>
        <v>805.74</v>
      </c>
      <c r="O39" s="11">
        <v>1</v>
      </c>
      <c r="P39" s="11">
        <f t="shared" si="7"/>
        <v>1190.0159999999998</v>
      </c>
      <c r="Q39" s="11">
        <v>1</v>
      </c>
      <c r="R39" s="11">
        <f t="shared" si="8"/>
        <v>11057.232</v>
      </c>
      <c r="S39" s="32">
        <v>4</v>
      </c>
      <c r="T39" s="41">
        <f t="shared" si="9"/>
        <v>100469.58000000002</v>
      </c>
      <c r="U39" s="33">
        <v>20.23</v>
      </c>
      <c r="V39" s="41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 s="3"/>
    </row>
    <row r="40" spans="1:177" s="1" customFormat="1" ht="37.5" outlineLevel="1" x14ac:dyDescent="0.3">
      <c r="A40" s="8">
        <v>35</v>
      </c>
      <c r="B40" s="9" t="s">
        <v>43</v>
      </c>
      <c r="C40" s="10">
        <v>382.1</v>
      </c>
      <c r="D40" s="44">
        <f t="shared" si="1"/>
        <v>13709.748</v>
      </c>
      <c r="E40" s="44">
        <v>2</v>
      </c>
      <c r="F40" s="11">
        <f t="shared" si="12"/>
        <v>13847.304</v>
      </c>
      <c r="G40" s="11">
        <v>2</v>
      </c>
      <c r="H40" s="11">
        <f t="shared" si="13"/>
        <v>7336.32</v>
      </c>
      <c r="I40" s="11">
        <v>1</v>
      </c>
      <c r="J40" s="11">
        <f t="shared" si="4"/>
        <v>19853.916000000001</v>
      </c>
      <c r="K40" s="11">
        <v>2</v>
      </c>
      <c r="L40" s="44">
        <f t="shared" si="5"/>
        <v>26089.788000000004</v>
      </c>
      <c r="M40" s="44">
        <v>1</v>
      </c>
      <c r="N40" s="11">
        <f t="shared" si="6"/>
        <v>745.09500000000003</v>
      </c>
      <c r="O40" s="11">
        <v>1</v>
      </c>
      <c r="P40" s="11">
        <f t="shared" si="7"/>
        <v>1100.4480000000001</v>
      </c>
      <c r="Q40" s="11">
        <v>1</v>
      </c>
      <c r="R40" s="11">
        <f t="shared" si="8"/>
        <v>10224.996000000001</v>
      </c>
      <c r="S40" s="32">
        <v>4</v>
      </c>
      <c r="T40" s="41">
        <f t="shared" si="9"/>
        <v>92907.615000000005</v>
      </c>
      <c r="U40" s="33">
        <v>20.23</v>
      </c>
      <c r="V40" s="41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 s="3"/>
    </row>
    <row r="41" spans="1:177" s="1" customFormat="1" ht="37.5" outlineLevel="1" x14ac:dyDescent="0.3">
      <c r="A41" s="8">
        <v>36</v>
      </c>
      <c r="B41" s="9" t="s">
        <v>44</v>
      </c>
      <c r="C41" s="10">
        <v>382.2</v>
      </c>
      <c r="D41" s="44">
        <f t="shared" si="1"/>
        <v>13713.335999999999</v>
      </c>
      <c r="E41" s="44">
        <v>2</v>
      </c>
      <c r="F41" s="11">
        <f t="shared" si="12"/>
        <v>13850.928</v>
      </c>
      <c r="G41" s="11">
        <v>2</v>
      </c>
      <c r="H41" s="11">
        <f t="shared" si="13"/>
        <v>7338.24</v>
      </c>
      <c r="I41" s="11">
        <v>1</v>
      </c>
      <c r="J41" s="11">
        <f t="shared" si="4"/>
        <v>19859.112000000001</v>
      </c>
      <c r="K41" s="11">
        <v>2</v>
      </c>
      <c r="L41" s="44">
        <f t="shared" si="5"/>
        <v>26096.616000000002</v>
      </c>
      <c r="M41" s="44">
        <v>1</v>
      </c>
      <c r="N41" s="11">
        <f t="shared" si="6"/>
        <v>745.29</v>
      </c>
      <c r="O41" s="11">
        <v>1</v>
      </c>
      <c r="P41" s="11">
        <f t="shared" si="7"/>
        <v>1100.7359999999999</v>
      </c>
      <c r="Q41" s="11">
        <v>1</v>
      </c>
      <c r="R41" s="11">
        <f t="shared" si="8"/>
        <v>10227.671999999999</v>
      </c>
      <c r="S41" s="32">
        <v>4</v>
      </c>
      <c r="T41" s="41">
        <f t="shared" si="9"/>
        <v>92931.93</v>
      </c>
      <c r="U41" s="33">
        <v>20.23</v>
      </c>
      <c r="V41" s="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 s="3"/>
    </row>
    <row r="42" spans="1:177" s="1" customFormat="1" ht="37.5" outlineLevel="1" x14ac:dyDescent="0.3">
      <c r="A42" s="8">
        <v>37</v>
      </c>
      <c r="B42" s="9" t="s">
        <v>45</v>
      </c>
      <c r="C42" s="10">
        <v>1666.7</v>
      </c>
      <c r="D42" s="44">
        <f t="shared" si="1"/>
        <v>59801.196000000011</v>
      </c>
      <c r="E42" s="44">
        <v>2</v>
      </c>
      <c r="F42" s="11">
        <f t="shared" si="12"/>
        <v>60401.207999999999</v>
      </c>
      <c r="G42" s="11">
        <v>3</v>
      </c>
      <c r="H42" s="11">
        <f t="shared" si="13"/>
        <v>32000.640000000003</v>
      </c>
      <c r="I42" s="11">
        <v>1</v>
      </c>
      <c r="J42" s="11">
        <f t="shared" si="4"/>
        <v>86601.732000000004</v>
      </c>
      <c r="K42" s="11">
        <v>5</v>
      </c>
      <c r="L42" s="44">
        <f t="shared" si="5"/>
        <v>113802.27600000001</v>
      </c>
      <c r="M42" s="44">
        <v>1</v>
      </c>
      <c r="N42" s="11">
        <f t="shared" si="6"/>
        <v>3250.0650000000001</v>
      </c>
      <c r="O42" s="11">
        <v>1</v>
      </c>
      <c r="P42" s="11">
        <f t="shared" si="7"/>
        <v>4800.0959999999995</v>
      </c>
      <c r="Q42" s="11">
        <v>1</v>
      </c>
      <c r="R42" s="11">
        <f t="shared" si="8"/>
        <v>44600.892</v>
      </c>
      <c r="S42" s="32">
        <v>4</v>
      </c>
      <c r="T42" s="41">
        <f t="shared" si="9"/>
        <v>405258.10500000004</v>
      </c>
      <c r="U42" s="33">
        <v>20.23</v>
      </c>
      <c r="V42" s="41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 s="3"/>
    </row>
    <row r="43" spans="1:177" s="1" customFormat="1" ht="37.5" outlineLevel="1" x14ac:dyDescent="0.3">
      <c r="A43" s="8">
        <v>38</v>
      </c>
      <c r="B43" s="9" t="s">
        <v>46</v>
      </c>
      <c r="C43" s="10">
        <v>716.2</v>
      </c>
      <c r="D43" s="44">
        <f t="shared" si="1"/>
        <v>25697.256000000001</v>
      </c>
      <c r="E43" s="44">
        <v>3</v>
      </c>
      <c r="F43" s="11">
        <f t="shared" si="12"/>
        <v>25955.088</v>
      </c>
      <c r="G43" s="11">
        <v>3</v>
      </c>
      <c r="H43" s="11">
        <f t="shared" si="13"/>
        <v>13751.04</v>
      </c>
      <c r="I43" s="11">
        <v>1</v>
      </c>
      <c r="J43" s="11">
        <f t="shared" si="4"/>
        <v>37213.752</v>
      </c>
      <c r="K43" s="11">
        <v>3</v>
      </c>
      <c r="L43" s="44">
        <f t="shared" si="5"/>
        <v>48902.136000000006</v>
      </c>
      <c r="M43" s="44">
        <v>1</v>
      </c>
      <c r="N43" s="11">
        <f t="shared" si="6"/>
        <v>1396.5900000000001</v>
      </c>
      <c r="O43" s="11">
        <v>1</v>
      </c>
      <c r="P43" s="11">
        <f t="shared" si="7"/>
        <v>2062.6559999999999</v>
      </c>
      <c r="Q43" s="11">
        <v>1</v>
      </c>
      <c r="R43" s="11">
        <f t="shared" si="8"/>
        <v>19165.511999999999</v>
      </c>
      <c r="S43" s="32">
        <v>4</v>
      </c>
      <c r="T43" s="41">
        <f t="shared" si="9"/>
        <v>174144.02999999997</v>
      </c>
      <c r="U43" s="33">
        <v>20.23</v>
      </c>
      <c r="V43" s="41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 s="3"/>
    </row>
    <row r="44" spans="1:177" s="1" customFormat="1" ht="20.25" outlineLevel="1" x14ac:dyDescent="0.3">
      <c r="A44" s="8">
        <v>39</v>
      </c>
      <c r="B44" s="9" t="s">
        <v>47</v>
      </c>
      <c r="C44" s="10">
        <v>398</v>
      </c>
      <c r="D44" s="44">
        <f t="shared" si="1"/>
        <v>14280.24</v>
      </c>
      <c r="E44" s="44">
        <v>2</v>
      </c>
      <c r="F44" s="11">
        <f t="shared" si="12"/>
        <v>14423.52</v>
      </c>
      <c r="G44" s="11">
        <v>2</v>
      </c>
      <c r="H44" s="11">
        <f t="shared" si="13"/>
        <v>7641.6</v>
      </c>
      <c r="I44" s="11">
        <v>1</v>
      </c>
      <c r="J44" s="11">
        <f t="shared" si="4"/>
        <v>20680.079999999998</v>
      </c>
      <c r="K44" s="11">
        <v>3</v>
      </c>
      <c r="L44" s="44">
        <f t="shared" si="5"/>
        <v>27175.440000000002</v>
      </c>
      <c r="M44" s="44">
        <v>1</v>
      </c>
      <c r="N44" s="11">
        <f t="shared" si="6"/>
        <v>776.09999999999991</v>
      </c>
      <c r="O44" s="11">
        <v>1</v>
      </c>
      <c r="P44" s="11">
        <f t="shared" si="7"/>
        <v>1146.24</v>
      </c>
      <c r="Q44" s="11">
        <v>1</v>
      </c>
      <c r="R44" s="11">
        <f t="shared" si="8"/>
        <v>10650.48</v>
      </c>
      <c r="S44" s="32">
        <v>4</v>
      </c>
      <c r="T44" s="41">
        <f t="shared" si="9"/>
        <v>96773.700000000012</v>
      </c>
      <c r="U44" s="33">
        <v>20.23</v>
      </c>
      <c r="V44" s="41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 s="3"/>
    </row>
    <row r="45" spans="1:177" s="1" customFormat="1" ht="20.25" outlineLevel="1" x14ac:dyDescent="0.3">
      <c r="A45" s="8">
        <v>40</v>
      </c>
      <c r="B45" s="9" t="s">
        <v>48</v>
      </c>
      <c r="C45" s="10">
        <v>4279.5</v>
      </c>
      <c r="D45" s="44">
        <f t="shared" si="1"/>
        <v>153548.46000000002</v>
      </c>
      <c r="E45" s="44">
        <v>2</v>
      </c>
      <c r="F45" s="11">
        <f t="shared" si="12"/>
        <v>155089.08000000002</v>
      </c>
      <c r="G45" s="11">
        <v>2</v>
      </c>
      <c r="H45" s="11">
        <f t="shared" si="13"/>
        <v>82166.400000000009</v>
      </c>
      <c r="I45" s="11">
        <v>1</v>
      </c>
      <c r="J45" s="11">
        <f t="shared" si="4"/>
        <v>222362.82</v>
      </c>
      <c r="K45" s="11">
        <v>2</v>
      </c>
      <c r="L45" s="44">
        <f t="shared" si="5"/>
        <v>292204.26</v>
      </c>
      <c r="M45" s="44">
        <v>1</v>
      </c>
      <c r="N45" s="11">
        <f t="shared" si="6"/>
        <v>8345.0249999999996</v>
      </c>
      <c r="O45" s="11">
        <v>1</v>
      </c>
      <c r="P45" s="11">
        <f t="shared" si="7"/>
        <v>12324.96</v>
      </c>
      <c r="Q45" s="11">
        <v>1</v>
      </c>
      <c r="R45" s="11">
        <f t="shared" si="8"/>
        <v>114519.42</v>
      </c>
      <c r="S45" s="32">
        <v>4</v>
      </c>
      <c r="T45" s="41">
        <f t="shared" si="9"/>
        <v>1040560.425</v>
      </c>
      <c r="U45" s="33">
        <v>20.23</v>
      </c>
      <c r="V45" s="41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 s="3"/>
    </row>
    <row r="46" spans="1:177" s="1" customFormat="1" ht="20.25" x14ac:dyDescent="0.3">
      <c r="A46" s="8"/>
      <c r="B46" s="9"/>
      <c r="C46" s="10"/>
      <c r="D46" s="44">
        <f t="shared" si="1"/>
        <v>0</v>
      </c>
      <c r="E46" s="44"/>
      <c r="F46" s="11">
        <f t="shared" si="12"/>
        <v>0</v>
      </c>
      <c r="G46" s="11"/>
      <c r="H46" s="11">
        <f t="shared" si="13"/>
        <v>0</v>
      </c>
      <c r="I46" s="11"/>
      <c r="J46" s="11">
        <f t="shared" si="4"/>
        <v>0</v>
      </c>
      <c r="K46" s="11"/>
      <c r="L46" s="44">
        <f t="shared" si="5"/>
        <v>0</v>
      </c>
      <c r="M46" s="44">
        <v>1</v>
      </c>
      <c r="N46" s="11">
        <f t="shared" si="6"/>
        <v>0</v>
      </c>
      <c r="O46" s="11">
        <v>1</v>
      </c>
      <c r="P46" s="11">
        <f t="shared" si="7"/>
        <v>0</v>
      </c>
      <c r="Q46" s="11">
        <v>1</v>
      </c>
      <c r="R46" s="11">
        <f t="shared" si="8"/>
        <v>0</v>
      </c>
      <c r="S46" s="32">
        <v>4</v>
      </c>
      <c r="T46" s="41">
        <f t="shared" si="9"/>
        <v>0</v>
      </c>
      <c r="U46" s="33">
        <v>20.23</v>
      </c>
      <c r="V46" s="41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 s="3"/>
    </row>
    <row r="47" spans="1:177" s="1" customFormat="1" ht="20.25" outlineLevel="1" x14ac:dyDescent="0.3">
      <c r="A47" s="8">
        <v>41</v>
      </c>
      <c r="B47" s="9" t="s">
        <v>49</v>
      </c>
      <c r="C47" s="10">
        <v>3228.4</v>
      </c>
      <c r="D47" s="44">
        <f t="shared" si="1"/>
        <v>115834.99200000001</v>
      </c>
      <c r="E47" s="44">
        <v>2</v>
      </c>
      <c r="F47" s="11">
        <f t="shared" si="12"/>
        <v>116997.216</v>
      </c>
      <c r="G47" s="11">
        <v>3</v>
      </c>
      <c r="H47" s="11">
        <f t="shared" si="13"/>
        <v>61985.280000000006</v>
      </c>
      <c r="I47" s="11">
        <v>1</v>
      </c>
      <c r="J47" s="11">
        <f t="shared" si="4"/>
        <v>167747.66399999999</v>
      </c>
      <c r="K47" s="11">
        <v>3</v>
      </c>
      <c r="L47" s="44">
        <f t="shared" si="5"/>
        <v>220435.152</v>
      </c>
      <c r="M47" s="44">
        <v>1</v>
      </c>
      <c r="N47" s="11">
        <f t="shared" si="6"/>
        <v>6295.38</v>
      </c>
      <c r="O47" s="11">
        <v>1</v>
      </c>
      <c r="P47" s="11">
        <f t="shared" si="7"/>
        <v>9297.7920000000013</v>
      </c>
      <c r="Q47" s="11">
        <v>1</v>
      </c>
      <c r="R47" s="11">
        <f t="shared" si="8"/>
        <v>86391.983999999997</v>
      </c>
      <c r="S47" s="32">
        <v>4</v>
      </c>
      <c r="T47" s="41">
        <f t="shared" si="9"/>
        <v>784985.46</v>
      </c>
      <c r="U47" s="33">
        <v>20.23</v>
      </c>
      <c r="V47" s="41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 s="3"/>
    </row>
    <row r="48" spans="1:177" s="1" customFormat="1" ht="20.25" outlineLevel="1" x14ac:dyDescent="0.3">
      <c r="A48" s="8">
        <v>42</v>
      </c>
      <c r="B48" s="9" t="s">
        <v>50</v>
      </c>
      <c r="C48" s="10">
        <v>7399.8</v>
      </c>
      <c r="D48" s="44">
        <f t="shared" si="1"/>
        <v>265504.82400000002</v>
      </c>
      <c r="E48" s="44">
        <v>5</v>
      </c>
      <c r="F48" s="11">
        <f t="shared" si="12"/>
        <v>268168.75199999998</v>
      </c>
      <c r="G48" s="11">
        <v>5</v>
      </c>
      <c r="H48" s="11">
        <f t="shared" si="13"/>
        <v>142076.16</v>
      </c>
      <c r="I48" s="11">
        <v>1</v>
      </c>
      <c r="J48" s="11">
        <f t="shared" si="4"/>
        <v>384493.60800000001</v>
      </c>
      <c r="K48" s="11">
        <v>3</v>
      </c>
      <c r="L48" s="44">
        <f t="shared" si="5"/>
        <v>505258.34400000004</v>
      </c>
      <c r="M48" s="44">
        <v>1</v>
      </c>
      <c r="N48" s="11">
        <f t="shared" si="6"/>
        <v>14429.61</v>
      </c>
      <c r="O48" s="11">
        <v>1</v>
      </c>
      <c r="P48" s="11">
        <f t="shared" si="7"/>
        <v>21311.423999999999</v>
      </c>
      <c r="Q48" s="11">
        <v>1</v>
      </c>
      <c r="R48" s="11">
        <f t="shared" si="8"/>
        <v>198018.64799999999</v>
      </c>
      <c r="S48" s="32">
        <v>4</v>
      </c>
      <c r="T48" s="41">
        <f t="shared" si="9"/>
        <v>1799261.37</v>
      </c>
      <c r="U48" s="33">
        <v>20.23</v>
      </c>
      <c r="V48" s="41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 s="3"/>
    </row>
    <row r="49" spans="1:177" s="1" customFormat="1" ht="20.25" outlineLevel="1" x14ac:dyDescent="0.3">
      <c r="A49" s="8">
        <v>43</v>
      </c>
      <c r="B49" s="48" t="s">
        <v>51</v>
      </c>
      <c r="C49" s="49">
        <v>3336.9</v>
      </c>
      <c r="D49" s="44">
        <f t="shared" si="1"/>
        <v>119727.97200000001</v>
      </c>
      <c r="E49" s="44">
        <v>3</v>
      </c>
      <c r="F49" s="11">
        <f t="shared" si="12"/>
        <v>120929.25599999999</v>
      </c>
      <c r="G49" s="11">
        <v>4</v>
      </c>
      <c r="H49" s="11">
        <f t="shared" si="13"/>
        <v>64068.48000000001</v>
      </c>
      <c r="I49" s="11">
        <v>1</v>
      </c>
      <c r="J49" s="11">
        <f t="shared" si="4"/>
        <v>173385.32399999999</v>
      </c>
      <c r="K49" s="11">
        <v>2</v>
      </c>
      <c r="L49" s="44">
        <f t="shared" si="5"/>
        <v>227843.53200000004</v>
      </c>
      <c r="M49" s="44">
        <v>1</v>
      </c>
      <c r="N49" s="11">
        <f t="shared" si="6"/>
        <v>6506.9549999999999</v>
      </c>
      <c r="O49" s="11">
        <v>1</v>
      </c>
      <c r="P49" s="11">
        <f t="shared" si="7"/>
        <v>9610.2720000000008</v>
      </c>
      <c r="Q49" s="11">
        <v>1</v>
      </c>
      <c r="R49" s="11">
        <f t="shared" si="8"/>
        <v>89295.444000000003</v>
      </c>
      <c r="S49" s="32">
        <v>4</v>
      </c>
      <c r="T49" s="41">
        <f t="shared" si="9"/>
        <v>811367.23499999999</v>
      </c>
      <c r="U49" s="33">
        <v>20.23</v>
      </c>
      <c r="V49" s="41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 s="3"/>
    </row>
    <row r="50" spans="1:177" s="1" customFormat="1" ht="20.25" x14ac:dyDescent="0.3">
      <c r="A50" s="8"/>
      <c r="B50" s="48"/>
      <c r="C50" s="49"/>
      <c r="D50" s="44">
        <f t="shared" si="1"/>
        <v>0</v>
      </c>
      <c r="E50" s="44"/>
      <c r="F50" s="11">
        <f t="shared" si="10"/>
        <v>0</v>
      </c>
      <c r="G50" s="11"/>
      <c r="H50" s="11">
        <f t="shared" si="13"/>
        <v>0</v>
      </c>
      <c r="I50" s="11"/>
      <c r="J50" s="11">
        <f t="shared" si="4"/>
        <v>0</v>
      </c>
      <c r="K50" s="11"/>
      <c r="L50" s="44">
        <f t="shared" si="5"/>
        <v>0</v>
      </c>
      <c r="M50" s="44">
        <v>1</v>
      </c>
      <c r="N50" s="11">
        <f t="shared" si="6"/>
        <v>0</v>
      </c>
      <c r="O50" s="11">
        <v>1</v>
      </c>
      <c r="P50" s="11">
        <f t="shared" si="7"/>
        <v>0</v>
      </c>
      <c r="Q50" s="11">
        <v>0</v>
      </c>
      <c r="R50" s="11">
        <f t="shared" si="8"/>
        <v>0</v>
      </c>
      <c r="S50" s="32">
        <v>0</v>
      </c>
      <c r="T50" s="41">
        <f t="shared" si="9"/>
        <v>0</v>
      </c>
      <c r="U50" s="33">
        <v>20.23</v>
      </c>
      <c r="V50" s="41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 s="3"/>
    </row>
    <row r="51" spans="1:177" s="1" customFormat="1" ht="20.25" outlineLevel="1" x14ac:dyDescent="0.3">
      <c r="A51" s="8">
        <v>44</v>
      </c>
      <c r="B51" s="9" t="s">
        <v>52</v>
      </c>
      <c r="C51" s="10">
        <v>2689.1</v>
      </c>
      <c r="D51" s="44">
        <f t="shared" si="1"/>
        <v>96484.90800000001</v>
      </c>
      <c r="E51" s="44">
        <v>2</v>
      </c>
      <c r="F51" s="11">
        <f>C51*3.02*12</f>
        <v>97452.983999999997</v>
      </c>
      <c r="G51" s="11">
        <v>3</v>
      </c>
      <c r="H51" s="11">
        <f t="shared" si="13"/>
        <v>51630.720000000001</v>
      </c>
      <c r="I51" s="11">
        <v>1</v>
      </c>
      <c r="J51" s="11">
        <f t="shared" si="4"/>
        <v>139725.636</v>
      </c>
      <c r="K51" s="11">
        <v>3</v>
      </c>
      <c r="L51" s="44">
        <f t="shared" si="5"/>
        <v>183611.74800000002</v>
      </c>
      <c r="M51" s="44">
        <v>1</v>
      </c>
      <c r="N51" s="11">
        <f t="shared" si="6"/>
        <v>5243.744999999999</v>
      </c>
      <c r="O51" s="11">
        <v>1</v>
      </c>
      <c r="P51" s="11">
        <f t="shared" si="7"/>
        <v>7744.6079999999984</v>
      </c>
      <c r="Q51" s="11">
        <v>1</v>
      </c>
      <c r="R51" s="11">
        <f t="shared" si="8"/>
        <v>71960.315999999992</v>
      </c>
      <c r="S51" s="32">
        <v>4</v>
      </c>
      <c r="T51" s="41">
        <f t="shared" si="9"/>
        <v>653854.66500000004</v>
      </c>
      <c r="U51" s="33">
        <v>20.23</v>
      </c>
      <c r="V51" s="4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 s="3"/>
    </row>
    <row r="52" spans="1:177" s="1" customFormat="1" ht="20.25" outlineLevel="1" x14ac:dyDescent="0.3">
      <c r="A52" s="8">
        <v>45</v>
      </c>
      <c r="B52" s="9" t="s">
        <v>53</v>
      </c>
      <c r="C52" s="10">
        <v>2555.1999999999998</v>
      </c>
      <c r="D52" s="44">
        <f t="shared" si="1"/>
        <v>91680.576000000001</v>
      </c>
      <c r="E52" s="44">
        <v>3</v>
      </c>
      <c r="F52" s="11">
        <f t="shared" ref="F52:F61" si="14">C52*3.02*12</f>
        <v>92600.448000000004</v>
      </c>
      <c r="G52" s="11">
        <v>4</v>
      </c>
      <c r="H52" s="11">
        <f t="shared" si="13"/>
        <v>49059.839999999997</v>
      </c>
      <c r="I52" s="11">
        <v>1</v>
      </c>
      <c r="J52" s="11">
        <f t="shared" si="4"/>
        <v>132768.19199999998</v>
      </c>
      <c r="K52" s="11">
        <v>4</v>
      </c>
      <c r="L52" s="44">
        <f t="shared" si="5"/>
        <v>174469.05599999998</v>
      </c>
      <c r="M52" s="44">
        <v>1</v>
      </c>
      <c r="N52" s="11">
        <f t="shared" si="6"/>
        <v>4982.6399999999994</v>
      </c>
      <c r="O52" s="11">
        <v>1</v>
      </c>
      <c r="P52" s="11">
        <f t="shared" si="7"/>
        <v>7358.9759999999987</v>
      </c>
      <c r="Q52" s="11">
        <v>1</v>
      </c>
      <c r="R52" s="11">
        <f t="shared" si="8"/>
        <v>68377.152000000002</v>
      </c>
      <c r="S52" s="32">
        <v>4</v>
      </c>
      <c r="T52" s="41">
        <f t="shared" si="9"/>
        <v>621296.88</v>
      </c>
      <c r="U52" s="33">
        <v>20.23</v>
      </c>
      <c r="V52" s="41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 s="3"/>
    </row>
    <row r="53" spans="1:177" s="1" customFormat="1" ht="20.25" outlineLevel="1" x14ac:dyDescent="0.3">
      <c r="A53" s="8">
        <v>46</v>
      </c>
      <c r="B53" s="9" t="s">
        <v>54</v>
      </c>
      <c r="C53" s="10">
        <v>1623.5</v>
      </c>
      <c r="D53" s="44">
        <f t="shared" si="1"/>
        <v>58251.180000000008</v>
      </c>
      <c r="E53" s="44">
        <v>2</v>
      </c>
      <c r="F53" s="11">
        <f t="shared" si="14"/>
        <v>58835.64</v>
      </c>
      <c r="G53" s="11">
        <v>4</v>
      </c>
      <c r="H53" s="11">
        <f t="shared" si="13"/>
        <v>31171.200000000004</v>
      </c>
      <c r="I53" s="11">
        <v>1</v>
      </c>
      <c r="J53" s="11">
        <f t="shared" si="4"/>
        <v>84357.06</v>
      </c>
      <c r="K53" s="11">
        <v>3</v>
      </c>
      <c r="L53" s="44">
        <f t="shared" si="5"/>
        <v>110852.58</v>
      </c>
      <c r="M53" s="44">
        <v>1</v>
      </c>
      <c r="N53" s="11">
        <f t="shared" si="6"/>
        <v>3165.8249999999998</v>
      </c>
      <c r="O53" s="11">
        <v>1</v>
      </c>
      <c r="P53" s="11">
        <f t="shared" si="7"/>
        <v>4675.68</v>
      </c>
      <c r="Q53" s="11">
        <v>1</v>
      </c>
      <c r="R53" s="11">
        <f t="shared" si="8"/>
        <v>43444.86</v>
      </c>
      <c r="S53" s="32">
        <v>4</v>
      </c>
      <c r="T53" s="41">
        <f t="shared" si="9"/>
        <v>394754.02500000002</v>
      </c>
      <c r="U53" s="33">
        <v>20.23</v>
      </c>
      <c r="V53" s="41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 s="3"/>
    </row>
    <row r="54" spans="1:177" s="1" customFormat="1" ht="20.25" outlineLevel="1" x14ac:dyDescent="0.3">
      <c r="A54" s="8">
        <v>47</v>
      </c>
      <c r="B54" s="9" t="s">
        <v>55</v>
      </c>
      <c r="C54" s="10">
        <v>2379.6999999999998</v>
      </c>
      <c r="D54" s="44">
        <f t="shared" si="1"/>
        <v>85383.635999999999</v>
      </c>
      <c r="E54" s="44">
        <v>2</v>
      </c>
      <c r="F54" s="11">
        <f t="shared" si="14"/>
        <v>86240.327999999994</v>
      </c>
      <c r="G54" s="11">
        <v>4</v>
      </c>
      <c r="H54" s="11">
        <f t="shared" si="13"/>
        <v>45690.239999999998</v>
      </c>
      <c r="I54" s="11">
        <v>1</v>
      </c>
      <c r="J54" s="11">
        <f t="shared" si="4"/>
        <v>123649.21199999998</v>
      </c>
      <c r="K54" s="11">
        <v>6</v>
      </c>
      <c r="L54" s="44">
        <f t="shared" si="5"/>
        <v>162485.916</v>
      </c>
      <c r="M54" s="44">
        <v>1</v>
      </c>
      <c r="N54" s="11">
        <f t="shared" si="6"/>
        <v>4640.415</v>
      </c>
      <c r="O54" s="11">
        <v>1</v>
      </c>
      <c r="P54" s="11">
        <f t="shared" si="7"/>
        <v>6853.5359999999991</v>
      </c>
      <c r="Q54" s="11">
        <v>1</v>
      </c>
      <c r="R54" s="11">
        <f t="shared" si="8"/>
        <v>63680.771999999997</v>
      </c>
      <c r="S54" s="32">
        <v>4</v>
      </c>
      <c r="T54" s="41">
        <f t="shared" si="9"/>
        <v>578624.05499999993</v>
      </c>
      <c r="U54" s="33">
        <v>20.23</v>
      </c>
      <c r="V54" s="41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 s="3"/>
    </row>
    <row r="55" spans="1:177" s="1" customFormat="1" ht="20.25" outlineLevel="1" x14ac:dyDescent="0.3">
      <c r="A55" s="8">
        <v>48</v>
      </c>
      <c r="B55" s="9" t="s">
        <v>56</v>
      </c>
      <c r="C55" s="10">
        <v>390.1</v>
      </c>
      <c r="D55" s="44">
        <f t="shared" si="1"/>
        <v>13996.788</v>
      </c>
      <c r="E55" s="44">
        <v>2</v>
      </c>
      <c r="F55" s="11">
        <f t="shared" si="14"/>
        <v>14137.224000000002</v>
      </c>
      <c r="G55" s="11">
        <v>2</v>
      </c>
      <c r="H55" s="11">
        <f t="shared" si="13"/>
        <v>7489.920000000001</v>
      </c>
      <c r="I55" s="11">
        <v>1</v>
      </c>
      <c r="J55" s="11">
        <f t="shared" si="4"/>
        <v>20269.596000000001</v>
      </c>
      <c r="K55" s="11">
        <v>2</v>
      </c>
      <c r="L55" s="44">
        <f t="shared" si="5"/>
        <v>26636.028000000006</v>
      </c>
      <c r="M55" s="44">
        <v>1</v>
      </c>
      <c r="N55" s="11">
        <f t="shared" si="6"/>
        <v>760.69500000000005</v>
      </c>
      <c r="O55" s="11">
        <v>1</v>
      </c>
      <c r="P55" s="11">
        <f t="shared" si="7"/>
        <v>1123.4879999999998</v>
      </c>
      <c r="Q55" s="11">
        <v>1</v>
      </c>
      <c r="R55" s="11">
        <f t="shared" si="8"/>
        <v>10439.076000000001</v>
      </c>
      <c r="S55" s="32">
        <v>4</v>
      </c>
      <c r="T55" s="41">
        <f t="shared" si="9"/>
        <v>94852.815000000017</v>
      </c>
      <c r="U55" s="33">
        <v>20.23</v>
      </c>
      <c r="V55" s="41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 s="3"/>
    </row>
    <row r="56" spans="1:177" s="1" customFormat="1" ht="20.25" outlineLevel="1" x14ac:dyDescent="0.3">
      <c r="A56" s="8">
        <v>49</v>
      </c>
      <c r="B56" s="9" t="s">
        <v>57</v>
      </c>
      <c r="C56" s="10">
        <v>2541.3000000000002</v>
      </c>
      <c r="D56" s="44">
        <f t="shared" si="1"/>
        <v>91181.844000000012</v>
      </c>
      <c r="E56" s="44">
        <v>2</v>
      </c>
      <c r="F56" s="11">
        <f t="shared" si="14"/>
        <v>92096.712</v>
      </c>
      <c r="G56" s="11">
        <v>2</v>
      </c>
      <c r="H56" s="11">
        <f t="shared" si="13"/>
        <v>48792.960000000006</v>
      </c>
      <c r="I56" s="11">
        <v>1</v>
      </c>
      <c r="J56" s="11">
        <f t="shared" si="4"/>
        <v>132045.94800000003</v>
      </c>
      <c r="K56" s="11">
        <v>3</v>
      </c>
      <c r="L56" s="44">
        <f t="shared" si="5"/>
        <v>173519.96400000001</v>
      </c>
      <c r="M56" s="44">
        <v>1</v>
      </c>
      <c r="N56" s="11">
        <f t="shared" si="6"/>
        <v>4955.5349999999999</v>
      </c>
      <c r="O56" s="11">
        <v>1</v>
      </c>
      <c r="P56" s="11">
        <f t="shared" si="7"/>
        <v>7318.9440000000004</v>
      </c>
      <c r="Q56" s="11">
        <v>1</v>
      </c>
      <c r="R56" s="11">
        <f t="shared" si="8"/>
        <v>68005.187999999995</v>
      </c>
      <c r="S56" s="32">
        <v>4</v>
      </c>
      <c r="T56" s="41">
        <f t="shared" si="9"/>
        <v>617917.09500000009</v>
      </c>
      <c r="U56" s="33">
        <v>20.23</v>
      </c>
      <c r="V56" s="41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 s="3"/>
    </row>
    <row r="57" spans="1:177" s="1" customFormat="1" ht="20.25" outlineLevel="1" x14ac:dyDescent="0.3">
      <c r="A57" s="8">
        <v>50</v>
      </c>
      <c r="B57" s="9" t="s">
        <v>58</v>
      </c>
      <c r="C57" s="10">
        <v>383.1</v>
      </c>
      <c r="D57" s="44">
        <f t="shared" si="1"/>
        <v>13745.628000000001</v>
      </c>
      <c r="E57" s="44">
        <v>2</v>
      </c>
      <c r="F57" s="11">
        <f t="shared" si="14"/>
        <v>13883.544</v>
      </c>
      <c r="G57" s="11">
        <v>2</v>
      </c>
      <c r="H57" s="11">
        <f t="shared" si="13"/>
        <v>7355.52</v>
      </c>
      <c r="I57" s="11">
        <v>1</v>
      </c>
      <c r="J57" s="11">
        <f t="shared" si="4"/>
        <v>19905.876</v>
      </c>
      <c r="K57" s="11">
        <v>3</v>
      </c>
      <c r="L57" s="44">
        <f t="shared" si="5"/>
        <v>26158.068000000007</v>
      </c>
      <c r="M57" s="44">
        <v>1</v>
      </c>
      <c r="N57" s="11">
        <f t="shared" si="6"/>
        <v>747.04500000000007</v>
      </c>
      <c r="O57" s="11">
        <v>1</v>
      </c>
      <c r="P57" s="11">
        <f t="shared" si="7"/>
        <v>1103.328</v>
      </c>
      <c r="Q57" s="11">
        <v>1</v>
      </c>
      <c r="R57" s="11">
        <f t="shared" si="8"/>
        <v>10251.755999999999</v>
      </c>
      <c r="S57" s="32">
        <v>4</v>
      </c>
      <c r="T57" s="41">
        <f t="shared" si="9"/>
        <v>93150.764999999985</v>
      </c>
      <c r="U57" s="33">
        <v>20.23</v>
      </c>
      <c r="V57" s="41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 s="3"/>
    </row>
    <row r="58" spans="1:177" s="1" customFormat="1" ht="20.25" outlineLevel="1" x14ac:dyDescent="0.3">
      <c r="A58" s="8">
        <v>51</v>
      </c>
      <c r="B58" s="9" t="s">
        <v>59</v>
      </c>
      <c r="C58" s="10">
        <v>2568</v>
      </c>
      <c r="D58" s="44">
        <f t="shared" si="1"/>
        <v>92139.840000000011</v>
      </c>
      <c r="E58" s="44">
        <v>2</v>
      </c>
      <c r="F58" s="11">
        <f t="shared" si="14"/>
        <v>93064.319999999992</v>
      </c>
      <c r="G58" s="11">
        <v>3</v>
      </c>
      <c r="H58" s="11">
        <f t="shared" si="13"/>
        <v>49305.600000000006</v>
      </c>
      <c r="I58" s="11">
        <v>1</v>
      </c>
      <c r="J58" s="11">
        <f t="shared" si="4"/>
        <v>133433.28</v>
      </c>
      <c r="K58" s="11">
        <v>2</v>
      </c>
      <c r="L58" s="44">
        <f t="shared" si="5"/>
        <v>175343.04000000004</v>
      </c>
      <c r="M58" s="44">
        <v>1</v>
      </c>
      <c r="N58" s="11">
        <f t="shared" si="6"/>
        <v>5007.5999999999995</v>
      </c>
      <c r="O58" s="11">
        <v>1</v>
      </c>
      <c r="P58" s="11">
        <f t="shared" si="7"/>
        <v>7395.8399999999992</v>
      </c>
      <c r="Q58" s="11">
        <v>1</v>
      </c>
      <c r="R58" s="11">
        <f t="shared" si="8"/>
        <v>68719.680000000008</v>
      </c>
      <c r="S58" s="32">
        <v>4</v>
      </c>
      <c r="T58" s="41">
        <f t="shared" si="9"/>
        <v>624409.20000000007</v>
      </c>
      <c r="U58" s="33">
        <v>20.23</v>
      </c>
      <c r="V58" s="41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 s="3"/>
    </row>
    <row r="59" spans="1:177" s="1" customFormat="1" ht="20.25" outlineLevel="1" x14ac:dyDescent="0.3">
      <c r="A59" s="8">
        <v>52</v>
      </c>
      <c r="B59" s="9" t="s">
        <v>60</v>
      </c>
      <c r="C59" s="10">
        <v>1628.81</v>
      </c>
      <c r="D59" s="44">
        <f t="shared" si="1"/>
        <v>58441.702800000006</v>
      </c>
      <c r="E59" s="44">
        <v>2</v>
      </c>
      <c r="F59" s="11">
        <f t="shared" si="14"/>
        <v>59028.074399999998</v>
      </c>
      <c r="G59" s="11">
        <v>2</v>
      </c>
      <c r="H59" s="11">
        <f t="shared" si="13"/>
        <v>31273.152000000002</v>
      </c>
      <c r="I59" s="11">
        <v>1</v>
      </c>
      <c r="J59" s="11">
        <f t="shared" si="4"/>
        <v>84632.967600000004</v>
      </c>
      <c r="K59" s="11">
        <v>2</v>
      </c>
      <c r="L59" s="44">
        <f t="shared" si="5"/>
        <v>111215.14680000002</v>
      </c>
      <c r="M59" s="44">
        <v>1</v>
      </c>
      <c r="N59" s="11">
        <f t="shared" si="6"/>
        <v>3176.1794999999997</v>
      </c>
      <c r="O59" s="11">
        <v>1</v>
      </c>
      <c r="P59" s="11">
        <f t="shared" si="7"/>
        <v>4690.9727999999996</v>
      </c>
      <c r="Q59" s="11">
        <v>1</v>
      </c>
      <c r="R59" s="11">
        <f t="shared" si="8"/>
        <v>43586.955600000001</v>
      </c>
      <c r="S59" s="32">
        <v>4</v>
      </c>
      <c r="T59" s="41">
        <f t="shared" si="9"/>
        <v>396045.15150000004</v>
      </c>
      <c r="U59" s="33">
        <v>20.23</v>
      </c>
      <c r="V59" s="41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 s="3"/>
    </row>
    <row r="60" spans="1:177" s="1" customFormat="1" ht="20.25" outlineLevel="1" x14ac:dyDescent="0.3">
      <c r="A60" s="8">
        <v>53</v>
      </c>
      <c r="B60" s="9" t="s">
        <v>61</v>
      </c>
      <c r="C60" s="10">
        <v>1638.4</v>
      </c>
      <c r="D60" s="44">
        <f t="shared" si="1"/>
        <v>58785.792000000009</v>
      </c>
      <c r="E60" s="44">
        <v>2</v>
      </c>
      <c r="F60" s="11">
        <f t="shared" si="14"/>
        <v>59375.616000000009</v>
      </c>
      <c r="G60" s="11">
        <v>2</v>
      </c>
      <c r="H60" s="11">
        <f t="shared" si="13"/>
        <v>31457.280000000006</v>
      </c>
      <c r="I60" s="11">
        <v>1</v>
      </c>
      <c r="J60" s="11">
        <f t="shared" si="4"/>
        <v>85131.26400000001</v>
      </c>
      <c r="K60" s="11">
        <v>3</v>
      </c>
      <c r="L60" s="44">
        <f t="shared" si="5"/>
        <v>111869.95200000002</v>
      </c>
      <c r="M60" s="44">
        <v>1</v>
      </c>
      <c r="N60" s="11">
        <f t="shared" si="6"/>
        <v>3194.88</v>
      </c>
      <c r="O60" s="11">
        <v>1</v>
      </c>
      <c r="P60" s="11">
        <f t="shared" si="7"/>
        <v>4718.5920000000006</v>
      </c>
      <c r="Q60" s="11">
        <v>1</v>
      </c>
      <c r="R60" s="11">
        <f t="shared" si="8"/>
        <v>43843.584000000003</v>
      </c>
      <c r="S60" s="32">
        <v>4</v>
      </c>
      <c r="T60" s="41">
        <f t="shared" si="9"/>
        <v>398376.96000000008</v>
      </c>
      <c r="U60" s="33">
        <v>20.23</v>
      </c>
      <c r="V60" s="41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 s="3"/>
    </row>
    <row r="61" spans="1:177" s="1" customFormat="1" ht="20.25" outlineLevel="1" x14ac:dyDescent="0.3">
      <c r="A61" s="8">
        <v>54</v>
      </c>
      <c r="B61" s="9" t="s">
        <v>62</v>
      </c>
      <c r="C61" s="10">
        <v>2552.3000000000002</v>
      </c>
      <c r="D61" s="44">
        <f t="shared" si="1"/>
        <v>91576.524000000019</v>
      </c>
      <c r="E61" s="44">
        <v>3</v>
      </c>
      <c r="F61" s="11">
        <f t="shared" si="14"/>
        <v>92495.352000000014</v>
      </c>
      <c r="G61" s="11">
        <v>4</v>
      </c>
      <c r="H61" s="11">
        <f t="shared" si="13"/>
        <v>49004.160000000003</v>
      </c>
      <c r="I61" s="11">
        <v>1</v>
      </c>
      <c r="J61" s="11">
        <f t="shared" si="4"/>
        <v>132617.508</v>
      </c>
      <c r="K61" s="11">
        <v>4</v>
      </c>
      <c r="L61" s="44">
        <f t="shared" si="5"/>
        <v>174271.04400000002</v>
      </c>
      <c r="M61" s="44">
        <v>1</v>
      </c>
      <c r="N61" s="11">
        <f t="shared" si="6"/>
        <v>4976.9850000000006</v>
      </c>
      <c r="O61" s="11">
        <v>1</v>
      </c>
      <c r="P61" s="11">
        <f t="shared" si="7"/>
        <v>7350.6239999999998</v>
      </c>
      <c r="Q61" s="11">
        <v>1</v>
      </c>
      <c r="R61" s="11">
        <f t="shared" si="8"/>
        <v>68299.54800000001</v>
      </c>
      <c r="S61" s="32">
        <v>4</v>
      </c>
      <c r="T61" s="41">
        <f t="shared" si="9"/>
        <v>620591.74500000011</v>
      </c>
      <c r="U61" s="33">
        <v>20.23</v>
      </c>
      <c r="V61" s="4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 s="3"/>
    </row>
    <row r="62" spans="1:177" s="1" customFormat="1" ht="20.25" outlineLevel="1" x14ac:dyDescent="0.3">
      <c r="A62" s="8">
        <v>55</v>
      </c>
      <c r="B62" s="9" t="s">
        <v>63</v>
      </c>
      <c r="C62" s="75">
        <v>2572.9</v>
      </c>
      <c r="D62" s="44">
        <f t="shared" si="1"/>
        <v>92315.652000000002</v>
      </c>
      <c r="E62" s="44">
        <v>2</v>
      </c>
      <c r="F62" s="11">
        <f>C62*4.02*12</f>
        <v>124116.696</v>
      </c>
      <c r="G62" s="11">
        <v>7</v>
      </c>
      <c r="H62" s="11">
        <f t="shared" si="13"/>
        <v>49399.680000000008</v>
      </c>
      <c r="I62" s="11">
        <v>1</v>
      </c>
      <c r="J62" s="11">
        <f t="shared" si="4"/>
        <v>133687.88400000002</v>
      </c>
      <c r="K62" s="11">
        <v>3</v>
      </c>
      <c r="L62" s="44">
        <f t="shared" si="5"/>
        <v>175677.61200000002</v>
      </c>
      <c r="M62" s="44">
        <v>1</v>
      </c>
      <c r="N62" s="11">
        <f t="shared" si="6"/>
        <v>5017.1549999999997</v>
      </c>
      <c r="O62" s="11">
        <v>1</v>
      </c>
      <c r="P62" s="11">
        <f t="shared" si="7"/>
        <v>7409.9519999999993</v>
      </c>
      <c r="Q62" s="11">
        <v>1</v>
      </c>
      <c r="R62" s="11">
        <f t="shared" si="8"/>
        <v>68850.804000000004</v>
      </c>
      <c r="S62" s="32">
        <v>4</v>
      </c>
      <c r="T62" s="41">
        <f t="shared" si="9"/>
        <v>656475.43500000006</v>
      </c>
      <c r="U62" s="33">
        <v>21.23</v>
      </c>
      <c r="V62" s="41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 s="3"/>
    </row>
    <row r="63" spans="1:177" s="1" customFormat="1" ht="20.25" outlineLevel="1" x14ac:dyDescent="0.3">
      <c r="A63" s="8">
        <v>56</v>
      </c>
      <c r="B63" s="9" t="s">
        <v>64</v>
      </c>
      <c r="C63" s="10">
        <v>2229.9</v>
      </c>
      <c r="D63" s="44">
        <f t="shared" si="1"/>
        <v>80008.812000000005</v>
      </c>
      <c r="E63" s="44">
        <v>2</v>
      </c>
      <c r="F63" s="11">
        <f>C63*3.02*12</f>
        <v>80811.576000000001</v>
      </c>
      <c r="G63" s="11">
        <v>2</v>
      </c>
      <c r="H63" s="11">
        <f t="shared" si="13"/>
        <v>42814.080000000002</v>
      </c>
      <c r="I63" s="11">
        <v>1</v>
      </c>
      <c r="J63" s="11">
        <f t="shared" si="4"/>
        <v>115865.60400000001</v>
      </c>
      <c r="K63" s="11">
        <v>3</v>
      </c>
      <c r="L63" s="44">
        <f t="shared" si="5"/>
        <v>152257.57200000001</v>
      </c>
      <c r="M63" s="44">
        <v>1</v>
      </c>
      <c r="N63" s="11">
        <f t="shared" si="6"/>
        <v>4348.3050000000003</v>
      </c>
      <c r="O63" s="11">
        <v>1</v>
      </c>
      <c r="P63" s="11">
        <f t="shared" si="7"/>
        <v>6422.112000000001</v>
      </c>
      <c r="Q63" s="11">
        <v>1</v>
      </c>
      <c r="R63" s="11">
        <f t="shared" si="8"/>
        <v>59672.124000000011</v>
      </c>
      <c r="S63" s="32">
        <v>4</v>
      </c>
      <c r="T63" s="41">
        <f t="shared" si="9"/>
        <v>542200.18500000006</v>
      </c>
      <c r="U63" s="33">
        <v>20.23</v>
      </c>
      <c r="V63" s="41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 s="3"/>
    </row>
    <row r="64" spans="1:177" s="1" customFormat="1" ht="20.25" x14ac:dyDescent="0.3">
      <c r="A64" s="8"/>
      <c r="B64" s="9"/>
      <c r="C64" s="10"/>
      <c r="D64" s="44">
        <f t="shared" si="1"/>
        <v>0</v>
      </c>
      <c r="E64" s="44"/>
      <c r="F64" s="11">
        <f t="shared" si="10"/>
        <v>0</v>
      </c>
      <c r="G64" s="11"/>
      <c r="H64" s="11">
        <f t="shared" si="13"/>
        <v>0</v>
      </c>
      <c r="I64" s="11"/>
      <c r="J64" s="11">
        <f t="shared" si="4"/>
        <v>0</v>
      </c>
      <c r="K64" s="11"/>
      <c r="L64" s="44">
        <f t="shared" si="5"/>
        <v>0</v>
      </c>
      <c r="M64" s="44">
        <v>1</v>
      </c>
      <c r="N64" s="11">
        <f t="shared" si="6"/>
        <v>0</v>
      </c>
      <c r="O64" s="11">
        <v>1</v>
      </c>
      <c r="P64" s="11">
        <f t="shared" si="7"/>
        <v>0</v>
      </c>
      <c r="Q64" s="11">
        <v>0</v>
      </c>
      <c r="R64" s="11">
        <f t="shared" si="8"/>
        <v>0</v>
      </c>
      <c r="S64" s="32"/>
      <c r="T64" s="41">
        <f t="shared" si="9"/>
        <v>0</v>
      </c>
      <c r="U64" s="33"/>
      <c r="V64" s="41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 s="3"/>
    </row>
    <row r="65" spans="1:177" s="1" customFormat="1" ht="20.25" outlineLevel="1" x14ac:dyDescent="0.3">
      <c r="A65" s="8">
        <v>57</v>
      </c>
      <c r="B65" s="9" t="s">
        <v>65</v>
      </c>
      <c r="C65" s="10">
        <v>2037.7</v>
      </c>
      <c r="D65" s="44">
        <f t="shared" si="1"/>
        <v>73112.676000000007</v>
      </c>
      <c r="E65" s="44">
        <v>2</v>
      </c>
      <c r="F65" s="11">
        <f>C65*3.02*12</f>
        <v>73846.248000000007</v>
      </c>
      <c r="G65" s="11">
        <v>3</v>
      </c>
      <c r="H65" s="11">
        <f t="shared" si="13"/>
        <v>39123.840000000004</v>
      </c>
      <c r="I65" s="11">
        <v>1</v>
      </c>
      <c r="J65" s="11">
        <f t="shared" si="4"/>
        <v>105878.89199999999</v>
      </c>
      <c r="K65" s="11">
        <v>5</v>
      </c>
      <c r="L65" s="44">
        <f t="shared" si="5"/>
        <v>139134.15600000002</v>
      </c>
      <c r="M65" s="44">
        <v>1</v>
      </c>
      <c r="N65" s="11">
        <f t="shared" si="6"/>
        <v>3973.5149999999994</v>
      </c>
      <c r="O65" s="11">
        <v>1</v>
      </c>
      <c r="P65" s="11">
        <f t="shared" si="7"/>
        <v>5868.576</v>
      </c>
      <c r="Q65" s="11">
        <v>1</v>
      </c>
      <c r="R65" s="11">
        <f t="shared" si="8"/>
        <v>54528.851999999999</v>
      </c>
      <c r="S65" s="32">
        <v>4</v>
      </c>
      <c r="T65" s="41">
        <f t="shared" si="9"/>
        <v>495466.755</v>
      </c>
      <c r="U65" s="33">
        <v>20.23</v>
      </c>
      <c r="V65" s="41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 s="3"/>
    </row>
    <row r="66" spans="1:177" s="1" customFormat="1" ht="20.25" outlineLevel="1" x14ac:dyDescent="0.3">
      <c r="A66" s="8">
        <v>58</v>
      </c>
      <c r="B66" s="9" t="s">
        <v>66</v>
      </c>
      <c r="C66" s="75">
        <v>1539.9</v>
      </c>
      <c r="D66" s="44">
        <f t="shared" si="1"/>
        <v>55251.612000000008</v>
      </c>
      <c r="E66" s="44">
        <v>4</v>
      </c>
      <c r="F66" s="11">
        <f>C66*4.02*12</f>
        <v>74284.775999999998</v>
      </c>
      <c r="G66" s="11">
        <v>3</v>
      </c>
      <c r="H66" s="11">
        <f t="shared" si="13"/>
        <v>29566.080000000002</v>
      </c>
      <c r="I66" s="11">
        <v>1</v>
      </c>
      <c r="J66" s="11">
        <f t="shared" si="4"/>
        <v>80013.204000000012</v>
      </c>
      <c r="K66" s="11">
        <v>2</v>
      </c>
      <c r="L66" s="44">
        <f t="shared" si="5"/>
        <v>105144.372</v>
      </c>
      <c r="M66" s="44">
        <v>1</v>
      </c>
      <c r="N66" s="11">
        <f t="shared" si="6"/>
        <v>3002.8050000000003</v>
      </c>
      <c r="O66" s="11">
        <v>1</v>
      </c>
      <c r="P66" s="11">
        <f t="shared" si="7"/>
        <v>4434.9120000000003</v>
      </c>
      <c r="Q66" s="11">
        <v>1</v>
      </c>
      <c r="R66" s="11">
        <f t="shared" si="8"/>
        <v>41207.724000000002</v>
      </c>
      <c r="S66" s="32">
        <v>4</v>
      </c>
      <c r="T66" s="41">
        <f t="shared" si="9"/>
        <v>392905.48499999999</v>
      </c>
      <c r="U66" s="33">
        <v>21.23</v>
      </c>
      <c r="V66" s="41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 s="3"/>
    </row>
    <row r="67" spans="1:177" s="1" customFormat="1" ht="20.25" outlineLevel="1" x14ac:dyDescent="0.3">
      <c r="A67" s="8">
        <v>59</v>
      </c>
      <c r="B67" s="9" t="s">
        <v>67</v>
      </c>
      <c r="C67" s="10">
        <v>2044.5</v>
      </c>
      <c r="D67" s="44">
        <f t="shared" si="1"/>
        <v>73356.66</v>
      </c>
      <c r="E67" s="44">
        <v>4</v>
      </c>
      <c r="F67" s="11">
        <f>C67*3.02*12</f>
        <v>74092.680000000008</v>
      </c>
      <c r="G67" s="11">
        <v>3</v>
      </c>
      <c r="H67" s="11">
        <f t="shared" si="13"/>
        <v>39254.400000000001</v>
      </c>
      <c r="I67" s="11">
        <v>1</v>
      </c>
      <c r="J67" s="11">
        <f t="shared" si="4"/>
        <v>106232.22</v>
      </c>
      <c r="K67" s="11">
        <v>3</v>
      </c>
      <c r="L67" s="44">
        <f t="shared" si="5"/>
        <v>139598.46</v>
      </c>
      <c r="M67" s="44">
        <v>1</v>
      </c>
      <c r="N67" s="11">
        <f t="shared" si="6"/>
        <v>3986.7750000000001</v>
      </c>
      <c r="O67" s="11">
        <v>1</v>
      </c>
      <c r="P67" s="11">
        <f t="shared" si="7"/>
        <v>5888.16</v>
      </c>
      <c r="Q67" s="11">
        <v>1</v>
      </c>
      <c r="R67" s="11">
        <f t="shared" si="8"/>
        <v>54710.819999999992</v>
      </c>
      <c r="S67" s="32">
        <v>4</v>
      </c>
      <c r="T67" s="41">
        <f t="shared" si="9"/>
        <v>497120.17500000005</v>
      </c>
      <c r="U67" s="33">
        <v>20.23</v>
      </c>
      <c r="V67" s="41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 s="3"/>
    </row>
    <row r="68" spans="1:177" s="1" customFormat="1" ht="20.25" outlineLevel="1" x14ac:dyDescent="0.3">
      <c r="A68" s="8">
        <v>60</v>
      </c>
      <c r="B68" s="9" t="s">
        <v>68</v>
      </c>
      <c r="C68" s="10">
        <v>1095.3</v>
      </c>
      <c r="D68" s="44">
        <f t="shared" si="1"/>
        <v>39299.364000000001</v>
      </c>
      <c r="E68" s="44">
        <v>4</v>
      </c>
      <c r="F68" s="11">
        <f t="shared" ref="F68:F72" si="15">C68*3.02*12</f>
        <v>39693.671999999999</v>
      </c>
      <c r="G68" s="11">
        <v>4</v>
      </c>
      <c r="H68" s="11">
        <f t="shared" si="13"/>
        <v>21029.760000000002</v>
      </c>
      <c r="I68" s="11">
        <v>1</v>
      </c>
      <c r="J68" s="11">
        <f t="shared" si="4"/>
        <v>56911.787999999993</v>
      </c>
      <c r="K68" s="11">
        <v>7</v>
      </c>
      <c r="L68" s="44">
        <f t="shared" si="5"/>
        <v>74787.084000000003</v>
      </c>
      <c r="M68" s="44">
        <v>1</v>
      </c>
      <c r="N68" s="11">
        <f t="shared" si="6"/>
        <v>2135.835</v>
      </c>
      <c r="O68" s="11">
        <v>1</v>
      </c>
      <c r="P68" s="11">
        <f t="shared" si="7"/>
        <v>3154.4639999999995</v>
      </c>
      <c r="Q68" s="11">
        <v>1</v>
      </c>
      <c r="R68" s="11">
        <f t="shared" si="8"/>
        <v>29310.227999999996</v>
      </c>
      <c r="S68" s="32">
        <v>4</v>
      </c>
      <c r="T68" s="41">
        <f t="shared" si="9"/>
        <v>266322.19500000001</v>
      </c>
      <c r="U68" s="33">
        <v>20.23</v>
      </c>
      <c r="V68" s="41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 s="3"/>
    </row>
    <row r="69" spans="1:177" s="1" customFormat="1" ht="20.25" outlineLevel="1" x14ac:dyDescent="0.3">
      <c r="A69" s="8">
        <v>61</v>
      </c>
      <c r="B69" s="9" t="s">
        <v>69</v>
      </c>
      <c r="C69" s="10">
        <v>1293.5</v>
      </c>
      <c r="D69" s="44">
        <f t="shared" si="1"/>
        <v>46410.78</v>
      </c>
      <c r="E69" s="44">
        <v>4</v>
      </c>
      <c r="F69" s="11">
        <f t="shared" si="15"/>
        <v>46876.44</v>
      </c>
      <c r="G69" s="11">
        <v>2</v>
      </c>
      <c r="H69" s="11">
        <f t="shared" si="13"/>
        <v>24835.199999999997</v>
      </c>
      <c r="I69" s="11">
        <v>1</v>
      </c>
      <c r="J69" s="11">
        <f t="shared" si="4"/>
        <v>67210.260000000009</v>
      </c>
      <c r="K69" s="11">
        <v>7</v>
      </c>
      <c r="L69" s="44">
        <f t="shared" si="5"/>
        <v>88320.180000000008</v>
      </c>
      <c r="M69" s="44">
        <v>1</v>
      </c>
      <c r="N69" s="11">
        <f t="shared" si="6"/>
        <v>2522.3250000000003</v>
      </c>
      <c r="O69" s="11">
        <v>1</v>
      </c>
      <c r="P69" s="11">
        <f t="shared" si="7"/>
        <v>3725.2799999999997</v>
      </c>
      <c r="Q69" s="11">
        <v>1</v>
      </c>
      <c r="R69" s="11">
        <f t="shared" si="8"/>
        <v>34614.06</v>
      </c>
      <c r="S69" s="32">
        <v>4</v>
      </c>
      <c r="T69" s="41">
        <f t="shared" si="9"/>
        <v>314514.52500000002</v>
      </c>
      <c r="U69" s="33">
        <v>20.23</v>
      </c>
      <c r="V69" s="41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 s="3"/>
    </row>
    <row r="70" spans="1:177" s="1" customFormat="1" ht="20.25" outlineLevel="1" x14ac:dyDescent="0.3">
      <c r="A70" s="8">
        <v>62</v>
      </c>
      <c r="B70" s="9" t="s">
        <v>70</v>
      </c>
      <c r="C70" s="10">
        <v>1475.4</v>
      </c>
      <c r="D70" s="44">
        <f t="shared" ref="D70:D133" si="16">C70*2.99*12</f>
        <v>52937.352000000014</v>
      </c>
      <c r="E70" s="44">
        <v>2</v>
      </c>
      <c r="F70" s="11">
        <f t="shared" si="15"/>
        <v>53468.496000000006</v>
      </c>
      <c r="G70" s="11">
        <v>2</v>
      </c>
      <c r="H70" s="11">
        <f t="shared" si="13"/>
        <v>28327.680000000004</v>
      </c>
      <c r="I70" s="11">
        <v>1</v>
      </c>
      <c r="J70" s="11">
        <f t="shared" ref="J70:J133" si="17">C70*4.33*12</f>
        <v>76661.784000000014</v>
      </c>
      <c r="K70" s="11">
        <v>2</v>
      </c>
      <c r="L70" s="44">
        <f t="shared" ref="L70:L133" si="18">C70*5.69*12</f>
        <v>100740.31200000002</v>
      </c>
      <c r="M70" s="44">
        <v>1</v>
      </c>
      <c r="N70" s="11">
        <f t="shared" ref="N70:N133" si="19">C70*0.15*13</f>
        <v>2877.03</v>
      </c>
      <c r="O70" s="11">
        <v>1</v>
      </c>
      <c r="P70" s="11">
        <f t="shared" ref="P70:P133" si="20">C70*0.24*12</f>
        <v>4249.152</v>
      </c>
      <c r="Q70" s="11">
        <v>1</v>
      </c>
      <c r="R70" s="11">
        <f t="shared" ref="R70:R133" si="21">C70*2.23*12</f>
        <v>39481.704000000005</v>
      </c>
      <c r="S70" s="32">
        <v>4</v>
      </c>
      <c r="T70" s="41">
        <f t="shared" ref="T70:T131" si="22">D70+F70+H70+J70+L70+N70+P70+R70</f>
        <v>358743.51000000013</v>
      </c>
      <c r="U70" s="33">
        <v>20.23</v>
      </c>
      <c r="V70" s="41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 s="3"/>
    </row>
    <row r="71" spans="1:177" s="1" customFormat="1" ht="20.25" outlineLevel="1" x14ac:dyDescent="0.3">
      <c r="A71" s="8">
        <v>63</v>
      </c>
      <c r="B71" s="9" t="s">
        <v>71</v>
      </c>
      <c r="C71" s="10">
        <v>1564.4</v>
      </c>
      <c r="D71" s="44">
        <f t="shared" si="16"/>
        <v>56130.672000000006</v>
      </c>
      <c r="E71" s="44">
        <v>3</v>
      </c>
      <c r="F71" s="11">
        <f t="shared" si="15"/>
        <v>56693.856</v>
      </c>
      <c r="G71" s="11">
        <v>3</v>
      </c>
      <c r="H71" s="11">
        <f t="shared" si="13"/>
        <v>30036.480000000003</v>
      </c>
      <c r="I71" s="11">
        <v>1</v>
      </c>
      <c r="J71" s="11">
        <f t="shared" si="17"/>
        <v>81286.224000000017</v>
      </c>
      <c r="K71" s="11">
        <v>3</v>
      </c>
      <c r="L71" s="44">
        <f t="shared" si="18"/>
        <v>106817.23200000002</v>
      </c>
      <c r="M71" s="44">
        <v>1</v>
      </c>
      <c r="N71" s="11">
        <f t="shared" si="19"/>
        <v>3050.58</v>
      </c>
      <c r="O71" s="11">
        <v>1</v>
      </c>
      <c r="P71" s="11">
        <f t="shared" si="20"/>
        <v>4505.4719999999998</v>
      </c>
      <c r="Q71" s="11">
        <v>1</v>
      </c>
      <c r="R71" s="11">
        <f t="shared" si="21"/>
        <v>41863.343999999997</v>
      </c>
      <c r="S71" s="32">
        <v>4</v>
      </c>
      <c r="T71" s="41">
        <f t="shared" si="22"/>
        <v>380383.86000000004</v>
      </c>
      <c r="U71" s="33">
        <v>20.23</v>
      </c>
      <c r="V71" s="4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 s="3"/>
    </row>
    <row r="72" spans="1:177" s="1" customFormat="1" ht="20.25" outlineLevel="1" x14ac:dyDescent="0.3">
      <c r="A72" s="8">
        <v>64</v>
      </c>
      <c r="B72" s="9" t="s">
        <v>72</v>
      </c>
      <c r="C72" s="10">
        <v>1486.9</v>
      </c>
      <c r="D72" s="44">
        <f t="shared" si="16"/>
        <v>53349.972000000009</v>
      </c>
      <c r="E72" s="44">
        <v>3</v>
      </c>
      <c r="F72" s="11">
        <f t="shared" si="15"/>
        <v>53885.256000000001</v>
      </c>
      <c r="G72" s="11">
        <v>2</v>
      </c>
      <c r="H72" s="11">
        <f t="shared" si="13"/>
        <v>28548.480000000003</v>
      </c>
      <c r="I72" s="11">
        <v>1</v>
      </c>
      <c r="J72" s="11">
        <f t="shared" si="17"/>
        <v>77259.324000000008</v>
      </c>
      <c r="K72" s="11">
        <v>2</v>
      </c>
      <c r="L72" s="44">
        <f t="shared" si="18"/>
        <v>101525.53200000001</v>
      </c>
      <c r="M72" s="44">
        <v>1</v>
      </c>
      <c r="N72" s="11">
        <f t="shared" si="19"/>
        <v>2899.4549999999999</v>
      </c>
      <c r="O72" s="11">
        <v>1</v>
      </c>
      <c r="P72" s="11">
        <f t="shared" si="20"/>
        <v>4282.2719999999999</v>
      </c>
      <c r="Q72" s="11">
        <v>1</v>
      </c>
      <c r="R72" s="11">
        <f t="shared" si="21"/>
        <v>39789.444000000003</v>
      </c>
      <c r="S72" s="32">
        <v>4</v>
      </c>
      <c r="T72" s="41">
        <f t="shared" si="22"/>
        <v>361539.73500000004</v>
      </c>
      <c r="U72" s="33">
        <v>20.23</v>
      </c>
      <c r="V72" s="41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 s="3"/>
    </row>
    <row r="73" spans="1:177" s="1" customFormat="1" ht="20.25" x14ac:dyDescent="0.3">
      <c r="A73" s="8"/>
      <c r="B73" s="9"/>
      <c r="C73" s="10"/>
      <c r="D73" s="44">
        <f t="shared" si="16"/>
        <v>0</v>
      </c>
      <c r="E73" s="44"/>
      <c r="F73" s="11">
        <f t="shared" ref="F70:F133" si="23">C73*3.19*12</f>
        <v>0</v>
      </c>
      <c r="G73" s="11"/>
      <c r="H73" s="11">
        <f t="shared" si="13"/>
        <v>0</v>
      </c>
      <c r="I73" s="11"/>
      <c r="J73" s="11">
        <f t="shared" si="17"/>
        <v>0</v>
      </c>
      <c r="K73" s="11"/>
      <c r="L73" s="44">
        <f t="shared" si="18"/>
        <v>0</v>
      </c>
      <c r="M73" s="44">
        <v>1</v>
      </c>
      <c r="N73" s="11">
        <f t="shared" si="19"/>
        <v>0</v>
      </c>
      <c r="O73" s="11">
        <v>1</v>
      </c>
      <c r="P73" s="11">
        <f t="shared" si="20"/>
        <v>0</v>
      </c>
      <c r="Q73" s="11">
        <v>0</v>
      </c>
      <c r="R73" s="11">
        <f t="shared" si="21"/>
        <v>0</v>
      </c>
      <c r="S73" s="32">
        <v>0</v>
      </c>
      <c r="T73" s="41">
        <f t="shared" si="22"/>
        <v>0</v>
      </c>
      <c r="U73" s="33"/>
      <c r="V73" s="41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 s="3"/>
    </row>
    <row r="74" spans="1:177" s="1" customFormat="1" ht="20.25" outlineLevel="1" x14ac:dyDescent="0.3">
      <c r="A74" s="8">
        <v>65</v>
      </c>
      <c r="B74" s="9" t="s">
        <v>73</v>
      </c>
      <c r="C74" s="10">
        <v>1287.5999999999999</v>
      </c>
      <c r="D74" s="44">
        <f t="shared" si="16"/>
        <v>46199.088000000003</v>
      </c>
      <c r="E74" s="44">
        <v>2</v>
      </c>
      <c r="F74" s="11">
        <f>C74*3.02*12</f>
        <v>46662.623999999996</v>
      </c>
      <c r="G74" s="11">
        <v>2</v>
      </c>
      <c r="H74" s="11">
        <f t="shared" si="13"/>
        <v>24721.919999999998</v>
      </c>
      <c r="I74" s="11">
        <v>1</v>
      </c>
      <c r="J74" s="11">
        <f t="shared" si="17"/>
        <v>66903.695999999996</v>
      </c>
      <c r="K74" s="11">
        <v>2</v>
      </c>
      <c r="L74" s="44">
        <f t="shared" si="18"/>
        <v>87917.328000000009</v>
      </c>
      <c r="M74" s="44">
        <v>1</v>
      </c>
      <c r="N74" s="11">
        <f t="shared" si="19"/>
        <v>2510.8199999999997</v>
      </c>
      <c r="O74" s="11">
        <v>1</v>
      </c>
      <c r="P74" s="11">
        <f t="shared" si="20"/>
        <v>3708.2879999999996</v>
      </c>
      <c r="Q74" s="11">
        <v>1</v>
      </c>
      <c r="R74" s="11">
        <f t="shared" si="21"/>
        <v>34456.175999999999</v>
      </c>
      <c r="S74" s="32">
        <v>4</v>
      </c>
      <c r="T74" s="41">
        <f t="shared" si="22"/>
        <v>313079.93999999994</v>
      </c>
      <c r="U74" s="33">
        <v>20.23</v>
      </c>
      <c r="V74" s="41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 s="3"/>
    </row>
    <row r="75" spans="1:177" s="1" customFormat="1" ht="20.25" outlineLevel="1" x14ac:dyDescent="0.3">
      <c r="A75" s="8">
        <v>66</v>
      </c>
      <c r="B75" s="9" t="s">
        <v>74</v>
      </c>
      <c r="C75" s="10">
        <v>2472.3000000000002</v>
      </c>
      <c r="D75" s="44">
        <f t="shared" si="16"/>
        <v>88706.124000000011</v>
      </c>
      <c r="E75" s="44">
        <v>3</v>
      </c>
      <c r="F75" s="11">
        <f t="shared" ref="F75:F90" si="24">C75*3.02*12</f>
        <v>89596.152000000002</v>
      </c>
      <c r="G75" s="11">
        <v>3</v>
      </c>
      <c r="H75" s="11">
        <f t="shared" si="13"/>
        <v>47468.160000000003</v>
      </c>
      <c r="I75" s="11">
        <v>1</v>
      </c>
      <c r="J75" s="11">
        <f t="shared" si="17"/>
        <v>128460.70800000001</v>
      </c>
      <c r="K75" s="11">
        <v>4</v>
      </c>
      <c r="L75" s="44">
        <f t="shared" si="18"/>
        <v>168808.64400000003</v>
      </c>
      <c r="M75" s="44">
        <v>1</v>
      </c>
      <c r="N75" s="11">
        <f t="shared" si="19"/>
        <v>4820.9850000000006</v>
      </c>
      <c r="O75" s="11">
        <v>1</v>
      </c>
      <c r="P75" s="11">
        <f t="shared" si="20"/>
        <v>7120.2240000000002</v>
      </c>
      <c r="Q75" s="11">
        <v>1</v>
      </c>
      <c r="R75" s="11">
        <f t="shared" si="21"/>
        <v>66158.748000000007</v>
      </c>
      <c r="S75" s="32">
        <v>4</v>
      </c>
      <c r="T75" s="41">
        <f t="shared" si="22"/>
        <v>601139.74500000011</v>
      </c>
      <c r="U75" s="33">
        <v>20.23</v>
      </c>
      <c r="V75" s="41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 s="3"/>
    </row>
    <row r="76" spans="1:177" s="1" customFormat="1" ht="20.25" outlineLevel="1" x14ac:dyDescent="0.3">
      <c r="A76" s="8">
        <v>67</v>
      </c>
      <c r="B76" s="48" t="s">
        <v>75</v>
      </c>
      <c r="C76" s="75">
        <v>5381.6</v>
      </c>
      <c r="D76" s="44">
        <f t="shared" si="16"/>
        <v>193091.80800000002</v>
      </c>
      <c r="E76" s="44">
        <v>3</v>
      </c>
      <c r="F76" s="11">
        <f>C76*4.02*12</f>
        <v>259608.38399999999</v>
      </c>
      <c r="G76" s="11">
        <v>4</v>
      </c>
      <c r="H76" s="11">
        <f t="shared" si="13"/>
        <v>103326.72000000002</v>
      </c>
      <c r="I76" s="11">
        <v>1</v>
      </c>
      <c r="J76" s="11">
        <f t="shared" si="17"/>
        <v>279627.93599999999</v>
      </c>
      <c r="K76" s="11">
        <v>3</v>
      </c>
      <c r="L76" s="44">
        <f t="shared" si="18"/>
        <v>367455.64800000004</v>
      </c>
      <c r="M76" s="44">
        <v>1</v>
      </c>
      <c r="N76" s="11">
        <f t="shared" si="19"/>
        <v>10494.12</v>
      </c>
      <c r="O76" s="11">
        <v>1</v>
      </c>
      <c r="P76" s="11">
        <f t="shared" si="20"/>
        <v>15499.008000000002</v>
      </c>
      <c r="Q76" s="11">
        <v>1</v>
      </c>
      <c r="R76" s="11">
        <f t="shared" si="21"/>
        <v>144011.61600000001</v>
      </c>
      <c r="S76" s="32">
        <v>4</v>
      </c>
      <c r="T76" s="41">
        <f t="shared" si="22"/>
        <v>1373115.24</v>
      </c>
      <c r="U76" s="33">
        <v>21.23</v>
      </c>
      <c r="V76" s="41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 s="3"/>
    </row>
    <row r="77" spans="1:177" s="1" customFormat="1" ht="20.25" outlineLevel="1" x14ac:dyDescent="0.3">
      <c r="A77" s="8">
        <v>68</v>
      </c>
      <c r="B77" s="9" t="s">
        <v>76</v>
      </c>
      <c r="C77" s="75">
        <v>1965.4</v>
      </c>
      <c r="D77" s="44">
        <f t="shared" si="16"/>
        <v>70518.551999999996</v>
      </c>
      <c r="E77" s="44">
        <v>7</v>
      </c>
      <c r="F77" s="11">
        <f>C77*4.02*12</f>
        <v>94810.895999999993</v>
      </c>
      <c r="G77" s="11">
        <v>8</v>
      </c>
      <c r="H77" s="11">
        <f t="shared" si="13"/>
        <v>37735.680000000008</v>
      </c>
      <c r="I77" s="11">
        <v>1</v>
      </c>
      <c r="J77" s="11">
        <f t="shared" si="17"/>
        <v>102122.18400000001</v>
      </c>
      <c r="K77" s="11">
        <v>5</v>
      </c>
      <c r="L77" s="44">
        <f t="shared" si="18"/>
        <v>134197.51200000002</v>
      </c>
      <c r="M77" s="44">
        <v>1</v>
      </c>
      <c r="N77" s="11">
        <f t="shared" si="19"/>
        <v>3832.53</v>
      </c>
      <c r="O77" s="11">
        <v>1</v>
      </c>
      <c r="P77" s="11">
        <f t="shared" si="20"/>
        <v>5660.3520000000008</v>
      </c>
      <c r="Q77" s="11">
        <v>1</v>
      </c>
      <c r="R77" s="11">
        <f t="shared" si="21"/>
        <v>52594.104000000007</v>
      </c>
      <c r="S77" s="32">
        <v>4</v>
      </c>
      <c r="T77" s="41">
        <f t="shared" si="22"/>
        <v>501471.81000000006</v>
      </c>
      <c r="U77" s="33">
        <v>21.23</v>
      </c>
      <c r="V77" s="41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 s="3"/>
    </row>
    <row r="78" spans="1:177" s="1" customFormat="1" ht="20.25" outlineLevel="1" x14ac:dyDescent="0.3">
      <c r="A78" s="8">
        <v>69</v>
      </c>
      <c r="B78" s="48" t="s">
        <v>77</v>
      </c>
      <c r="C78" s="49">
        <v>1527.6</v>
      </c>
      <c r="D78" s="44">
        <f t="shared" si="16"/>
        <v>54810.288</v>
      </c>
      <c r="E78" s="44">
        <v>3</v>
      </c>
      <c r="F78" s="11">
        <f t="shared" si="24"/>
        <v>55360.224000000002</v>
      </c>
      <c r="G78" s="11">
        <v>2</v>
      </c>
      <c r="H78" s="11">
        <f t="shared" si="13"/>
        <v>29329.919999999998</v>
      </c>
      <c r="I78" s="11">
        <v>1</v>
      </c>
      <c r="J78" s="11">
        <f t="shared" si="17"/>
        <v>79374.09599999999</v>
      </c>
      <c r="K78" s="11">
        <v>2</v>
      </c>
      <c r="L78" s="44">
        <f t="shared" si="18"/>
        <v>104304.52799999999</v>
      </c>
      <c r="M78" s="44">
        <v>1</v>
      </c>
      <c r="N78" s="11">
        <f t="shared" si="19"/>
        <v>2978.8199999999997</v>
      </c>
      <c r="O78" s="11">
        <v>1</v>
      </c>
      <c r="P78" s="11">
        <f t="shared" si="20"/>
        <v>4399.4879999999994</v>
      </c>
      <c r="Q78" s="11">
        <v>1</v>
      </c>
      <c r="R78" s="11">
        <f t="shared" si="21"/>
        <v>40878.576000000001</v>
      </c>
      <c r="S78" s="32">
        <v>4</v>
      </c>
      <c r="T78" s="41">
        <f t="shared" si="22"/>
        <v>371435.94</v>
      </c>
      <c r="U78" s="33">
        <v>20.23</v>
      </c>
      <c r="V78" s="41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 s="3"/>
    </row>
    <row r="79" spans="1:177" s="1" customFormat="1" ht="20.25" outlineLevel="1" x14ac:dyDescent="0.3">
      <c r="A79" s="8">
        <v>70</v>
      </c>
      <c r="B79" s="9" t="s">
        <v>78</v>
      </c>
      <c r="C79" s="10">
        <v>947.1</v>
      </c>
      <c r="D79" s="44">
        <f t="shared" si="16"/>
        <v>33981.948000000004</v>
      </c>
      <c r="E79" s="44">
        <v>2</v>
      </c>
      <c r="F79" s="11">
        <f t="shared" si="24"/>
        <v>34322.904000000002</v>
      </c>
      <c r="G79" s="11">
        <v>2</v>
      </c>
      <c r="H79" s="11">
        <f t="shared" ref="H79:H142" si="25">C79*1.6*12</f>
        <v>18184.32</v>
      </c>
      <c r="I79" s="11">
        <v>1</v>
      </c>
      <c r="J79" s="11">
        <f t="shared" si="17"/>
        <v>49211.316000000006</v>
      </c>
      <c r="K79" s="11">
        <v>3</v>
      </c>
      <c r="L79" s="44">
        <f t="shared" si="18"/>
        <v>64667.988000000012</v>
      </c>
      <c r="M79" s="44">
        <v>1</v>
      </c>
      <c r="N79" s="11">
        <f t="shared" si="19"/>
        <v>1846.845</v>
      </c>
      <c r="O79" s="11">
        <v>1</v>
      </c>
      <c r="P79" s="11">
        <f t="shared" si="20"/>
        <v>2727.6480000000001</v>
      </c>
      <c r="Q79" s="11">
        <v>1</v>
      </c>
      <c r="R79" s="11">
        <f t="shared" si="21"/>
        <v>25344.396000000001</v>
      </c>
      <c r="S79" s="32">
        <v>4</v>
      </c>
      <c r="T79" s="41">
        <f t="shared" si="22"/>
        <v>230287.36500000002</v>
      </c>
      <c r="U79" s="33">
        <v>20.23</v>
      </c>
      <c r="V79" s="41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 s="3"/>
    </row>
    <row r="80" spans="1:177" s="1" customFormat="1" ht="20.25" outlineLevel="1" x14ac:dyDescent="0.3">
      <c r="A80" s="8">
        <v>71</v>
      </c>
      <c r="B80" s="9" t="s">
        <v>79</v>
      </c>
      <c r="C80" s="10">
        <v>1335.5</v>
      </c>
      <c r="D80" s="44">
        <f t="shared" si="16"/>
        <v>47917.740000000005</v>
      </c>
      <c r="E80" s="44">
        <v>6</v>
      </c>
      <c r="F80" s="11">
        <f t="shared" si="24"/>
        <v>48398.520000000004</v>
      </c>
      <c r="G80" s="11">
        <v>3</v>
      </c>
      <c r="H80" s="11">
        <f t="shared" si="25"/>
        <v>25641.600000000002</v>
      </c>
      <c r="I80" s="11">
        <v>1</v>
      </c>
      <c r="J80" s="11">
        <f t="shared" si="17"/>
        <v>69392.58</v>
      </c>
      <c r="K80" s="11">
        <v>4</v>
      </c>
      <c r="L80" s="44">
        <f t="shared" si="18"/>
        <v>91187.94</v>
      </c>
      <c r="M80" s="44">
        <v>1</v>
      </c>
      <c r="N80" s="11">
        <f t="shared" si="19"/>
        <v>2604.2249999999999</v>
      </c>
      <c r="O80" s="11">
        <v>1</v>
      </c>
      <c r="P80" s="11">
        <f t="shared" si="20"/>
        <v>3846.24</v>
      </c>
      <c r="Q80" s="11">
        <v>1</v>
      </c>
      <c r="R80" s="11">
        <f t="shared" si="21"/>
        <v>35737.979999999996</v>
      </c>
      <c r="S80" s="32">
        <v>4</v>
      </c>
      <c r="T80" s="41">
        <f t="shared" si="22"/>
        <v>324726.82499999995</v>
      </c>
      <c r="U80" s="33">
        <v>20.23</v>
      </c>
      <c r="V80" s="41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 s="3"/>
    </row>
    <row r="81" spans="1:177" s="1" customFormat="1" ht="20.25" outlineLevel="1" x14ac:dyDescent="0.3">
      <c r="A81" s="8">
        <v>72</v>
      </c>
      <c r="B81" s="9" t="s">
        <v>80</v>
      </c>
      <c r="C81" s="10">
        <v>381.4</v>
      </c>
      <c r="D81" s="44">
        <f t="shared" si="16"/>
        <v>13684.632</v>
      </c>
      <c r="E81" s="44">
        <v>2</v>
      </c>
      <c r="F81" s="11">
        <f t="shared" si="24"/>
        <v>13821.936</v>
      </c>
      <c r="G81" s="11">
        <v>2</v>
      </c>
      <c r="H81" s="11">
        <f t="shared" si="25"/>
        <v>7322.88</v>
      </c>
      <c r="I81" s="11">
        <v>1</v>
      </c>
      <c r="J81" s="11">
        <f t="shared" si="17"/>
        <v>19817.544000000002</v>
      </c>
      <c r="K81" s="11">
        <v>3</v>
      </c>
      <c r="L81" s="44">
        <f t="shared" si="18"/>
        <v>26041.992000000002</v>
      </c>
      <c r="M81" s="44">
        <v>1</v>
      </c>
      <c r="N81" s="11">
        <f t="shared" si="19"/>
        <v>743.7299999999999</v>
      </c>
      <c r="O81" s="11">
        <v>1</v>
      </c>
      <c r="P81" s="11">
        <f t="shared" si="20"/>
        <v>1098.4319999999998</v>
      </c>
      <c r="Q81" s="11">
        <v>1</v>
      </c>
      <c r="R81" s="11">
        <f t="shared" si="21"/>
        <v>10206.263999999999</v>
      </c>
      <c r="S81" s="32">
        <v>4</v>
      </c>
      <c r="T81" s="41">
        <f t="shared" si="22"/>
        <v>92737.409999999989</v>
      </c>
      <c r="U81" s="33">
        <v>20.23</v>
      </c>
      <c r="V81" s="4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 s="3"/>
    </row>
    <row r="82" spans="1:177" s="1" customFormat="1" ht="20.25" outlineLevel="1" x14ac:dyDescent="0.3">
      <c r="A82" s="8">
        <v>73</v>
      </c>
      <c r="B82" s="9" t="s">
        <v>81</v>
      </c>
      <c r="C82" s="75">
        <v>3795.9</v>
      </c>
      <c r="D82" s="44">
        <f t="shared" si="16"/>
        <v>136196.89200000002</v>
      </c>
      <c r="E82" s="44">
        <v>4</v>
      </c>
      <c r="F82" s="11">
        <f>C82*4.02*12</f>
        <v>183114.21599999999</v>
      </c>
      <c r="G82" s="11">
        <v>6</v>
      </c>
      <c r="H82" s="11">
        <f t="shared" si="25"/>
        <v>72881.279999999999</v>
      </c>
      <c r="I82" s="11">
        <v>1</v>
      </c>
      <c r="J82" s="11">
        <f t="shared" si="17"/>
        <v>197234.96399999998</v>
      </c>
      <c r="K82" s="11">
        <v>4</v>
      </c>
      <c r="L82" s="44">
        <f t="shared" si="18"/>
        <v>259184.05200000003</v>
      </c>
      <c r="M82" s="44">
        <v>1</v>
      </c>
      <c r="N82" s="11">
        <f t="shared" si="19"/>
        <v>7402.0050000000001</v>
      </c>
      <c r="O82" s="11">
        <v>1</v>
      </c>
      <c r="P82" s="11">
        <f t="shared" si="20"/>
        <v>10932.191999999999</v>
      </c>
      <c r="Q82" s="11">
        <v>1</v>
      </c>
      <c r="R82" s="11">
        <f t="shared" si="21"/>
        <v>101578.284</v>
      </c>
      <c r="S82" s="32">
        <v>4</v>
      </c>
      <c r="T82" s="41">
        <f t="shared" si="22"/>
        <v>968523.88500000001</v>
      </c>
      <c r="U82" s="33">
        <v>21.23</v>
      </c>
      <c r="V82" s="41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 s="3"/>
    </row>
    <row r="83" spans="1:177" s="1" customFormat="1" ht="20.25" outlineLevel="1" x14ac:dyDescent="0.3">
      <c r="A83" s="8">
        <v>74</v>
      </c>
      <c r="B83" s="9" t="s">
        <v>82</v>
      </c>
      <c r="C83" s="10">
        <v>2742.4</v>
      </c>
      <c r="D83" s="44">
        <f t="shared" si="16"/>
        <v>98397.31200000002</v>
      </c>
      <c r="E83" s="44">
        <v>4</v>
      </c>
      <c r="F83" s="11">
        <f t="shared" si="24"/>
        <v>99384.576000000001</v>
      </c>
      <c r="G83" s="11">
        <v>5</v>
      </c>
      <c r="H83" s="11">
        <f t="shared" si="25"/>
        <v>52654.080000000002</v>
      </c>
      <c r="I83" s="11">
        <v>1</v>
      </c>
      <c r="J83" s="11">
        <f t="shared" si="17"/>
        <v>142495.10399999999</v>
      </c>
      <c r="K83" s="11">
        <v>2</v>
      </c>
      <c r="L83" s="44">
        <f t="shared" si="18"/>
        <v>187251.07200000001</v>
      </c>
      <c r="M83" s="44">
        <v>1</v>
      </c>
      <c r="N83" s="11">
        <f t="shared" si="19"/>
        <v>5347.68</v>
      </c>
      <c r="O83" s="11">
        <v>1</v>
      </c>
      <c r="P83" s="11">
        <f t="shared" si="20"/>
        <v>7898.112000000001</v>
      </c>
      <c r="Q83" s="11">
        <v>1</v>
      </c>
      <c r="R83" s="11">
        <f t="shared" si="21"/>
        <v>73386.624000000011</v>
      </c>
      <c r="S83" s="32">
        <v>4</v>
      </c>
      <c r="T83" s="41">
        <f t="shared" si="22"/>
        <v>666814.56000000006</v>
      </c>
      <c r="U83" s="33">
        <v>20.23</v>
      </c>
      <c r="V83" s="41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 s="3"/>
    </row>
    <row r="84" spans="1:177" s="1" customFormat="1" ht="20.25" outlineLevel="1" x14ac:dyDescent="0.3">
      <c r="A84" s="8">
        <v>75</v>
      </c>
      <c r="B84" s="9" t="s">
        <v>83</v>
      </c>
      <c r="C84" s="10">
        <v>389.6</v>
      </c>
      <c r="D84" s="44">
        <f t="shared" si="16"/>
        <v>13978.848000000002</v>
      </c>
      <c r="E84" s="44">
        <v>3</v>
      </c>
      <c r="F84" s="11">
        <f t="shared" si="24"/>
        <v>14119.104000000001</v>
      </c>
      <c r="G84" s="11">
        <v>2</v>
      </c>
      <c r="H84" s="11">
        <f t="shared" si="25"/>
        <v>7480.3200000000015</v>
      </c>
      <c r="I84" s="11">
        <v>1</v>
      </c>
      <c r="J84" s="11">
        <f t="shared" si="17"/>
        <v>20243.616000000002</v>
      </c>
      <c r="K84" s="11">
        <v>2</v>
      </c>
      <c r="L84" s="44">
        <f t="shared" si="18"/>
        <v>26601.887999999999</v>
      </c>
      <c r="M84" s="44">
        <v>1</v>
      </c>
      <c r="N84" s="11">
        <f t="shared" si="19"/>
        <v>759.72</v>
      </c>
      <c r="O84" s="11">
        <v>1</v>
      </c>
      <c r="P84" s="11">
        <f t="shared" si="20"/>
        <v>1122.048</v>
      </c>
      <c r="Q84" s="11">
        <v>1</v>
      </c>
      <c r="R84" s="11">
        <f t="shared" si="21"/>
        <v>10425.696</v>
      </c>
      <c r="S84" s="32">
        <v>4</v>
      </c>
      <c r="T84" s="41">
        <f t="shared" si="22"/>
        <v>94731.24</v>
      </c>
      <c r="U84" s="33">
        <v>20.23</v>
      </c>
      <c r="V84" s="41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 s="3"/>
    </row>
    <row r="85" spans="1:177" s="1" customFormat="1" ht="20.25" outlineLevel="1" x14ac:dyDescent="0.3">
      <c r="A85" s="8">
        <v>76</v>
      </c>
      <c r="B85" s="9" t="s">
        <v>84</v>
      </c>
      <c r="C85" s="10">
        <v>1544</v>
      </c>
      <c r="D85" s="44">
        <f t="shared" si="16"/>
        <v>55398.720000000001</v>
      </c>
      <c r="E85" s="44">
        <v>3</v>
      </c>
      <c r="F85" s="11">
        <f t="shared" si="24"/>
        <v>55954.559999999998</v>
      </c>
      <c r="G85" s="11">
        <v>2</v>
      </c>
      <c r="H85" s="11">
        <f t="shared" si="25"/>
        <v>29644.800000000003</v>
      </c>
      <c r="I85" s="11">
        <v>1</v>
      </c>
      <c r="J85" s="11">
        <f t="shared" si="17"/>
        <v>80226.240000000005</v>
      </c>
      <c r="K85" s="11">
        <v>5</v>
      </c>
      <c r="L85" s="44">
        <f t="shared" si="18"/>
        <v>105424.32000000001</v>
      </c>
      <c r="M85" s="44">
        <v>1</v>
      </c>
      <c r="N85" s="11">
        <f t="shared" si="19"/>
        <v>3010.7999999999997</v>
      </c>
      <c r="O85" s="11">
        <v>1</v>
      </c>
      <c r="P85" s="11">
        <f t="shared" si="20"/>
        <v>4446.72</v>
      </c>
      <c r="Q85" s="11">
        <v>1</v>
      </c>
      <c r="R85" s="11">
        <f t="shared" si="21"/>
        <v>41317.440000000002</v>
      </c>
      <c r="S85" s="32">
        <v>4</v>
      </c>
      <c r="T85" s="41">
        <f t="shared" si="22"/>
        <v>375423.6</v>
      </c>
      <c r="U85" s="33">
        <v>20.23</v>
      </c>
      <c r="V85" s="41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 s="3"/>
    </row>
    <row r="86" spans="1:177" s="1" customFormat="1" ht="20.25" outlineLevel="1" x14ac:dyDescent="0.3">
      <c r="A86" s="8">
        <v>77</v>
      </c>
      <c r="B86" s="9" t="s">
        <v>85</v>
      </c>
      <c r="C86" s="10">
        <v>2578</v>
      </c>
      <c r="D86" s="44">
        <f t="shared" si="16"/>
        <v>92498.64</v>
      </c>
      <c r="E86" s="44">
        <v>4</v>
      </c>
      <c r="F86" s="11">
        <f t="shared" si="24"/>
        <v>93426.72</v>
      </c>
      <c r="G86" s="11">
        <v>3</v>
      </c>
      <c r="H86" s="11">
        <f t="shared" si="25"/>
        <v>49497.600000000006</v>
      </c>
      <c r="I86" s="11">
        <v>1</v>
      </c>
      <c r="J86" s="11">
        <f t="shared" si="17"/>
        <v>133952.88</v>
      </c>
      <c r="K86" s="11">
        <v>5</v>
      </c>
      <c r="L86" s="44">
        <f t="shared" si="18"/>
        <v>176025.84000000003</v>
      </c>
      <c r="M86" s="44">
        <v>1</v>
      </c>
      <c r="N86" s="11">
        <f t="shared" si="19"/>
        <v>5027.0999999999995</v>
      </c>
      <c r="O86" s="11">
        <v>1</v>
      </c>
      <c r="P86" s="11">
        <f t="shared" si="20"/>
        <v>7424.64</v>
      </c>
      <c r="Q86" s="11">
        <v>1</v>
      </c>
      <c r="R86" s="11">
        <f t="shared" si="21"/>
        <v>68987.28</v>
      </c>
      <c r="S86" s="32">
        <v>4</v>
      </c>
      <c r="T86" s="41">
        <f t="shared" si="22"/>
        <v>626840.69999999995</v>
      </c>
      <c r="U86" s="33">
        <v>20.23</v>
      </c>
      <c r="V86" s="41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 s="3"/>
    </row>
    <row r="87" spans="1:177" s="1" customFormat="1" ht="20.25" outlineLevel="1" x14ac:dyDescent="0.3">
      <c r="A87" s="8">
        <v>78</v>
      </c>
      <c r="B87" s="9" t="s">
        <v>86</v>
      </c>
      <c r="C87" s="10">
        <v>2578.1999999999998</v>
      </c>
      <c r="D87" s="44">
        <f t="shared" si="16"/>
        <v>92505.816000000006</v>
      </c>
      <c r="E87" s="44">
        <v>2</v>
      </c>
      <c r="F87" s="11">
        <f t="shared" si="24"/>
        <v>93433.967999999993</v>
      </c>
      <c r="G87" s="11">
        <v>2</v>
      </c>
      <c r="H87" s="11">
        <f t="shared" si="25"/>
        <v>49501.440000000002</v>
      </c>
      <c r="I87" s="11">
        <v>1</v>
      </c>
      <c r="J87" s="11">
        <f t="shared" si="17"/>
        <v>133963.272</v>
      </c>
      <c r="K87" s="11">
        <v>2</v>
      </c>
      <c r="L87" s="44">
        <f t="shared" si="18"/>
        <v>176039.49600000001</v>
      </c>
      <c r="M87" s="44">
        <v>1</v>
      </c>
      <c r="N87" s="11">
        <f t="shared" si="19"/>
        <v>5027.49</v>
      </c>
      <c r="O87" s="11">
        <v>1</v>
      </c>
      <c r="P87" s="11">
        <f t="shared" si="20"/>
        <v>7425.2159999999985</v>
      </c>
      <c r="Q87" s="11">
        <v>1</v>
      </c>
      <c r="R87" s="11">
        <f t="shared" si="21"/>
        <v>68992.631999999998</v>
      </c>
      <c r="S87" s="32">
        <v>4</v>
      </c>
      <c r="T87" s="41">
        <f t="shared" si="22"/>
        <v>626889.32999999996</v>
      </c>
      <c r="U87" s="33">
        <v>20.23</v>
      </c>
      <c r="V87" s="41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 s="3"/>
    </row>
    <row r="88" spans="1:177" s="1" customFormat="1" ht="20.25" outlineLevel="1" x14ac:dyDescent="0.3">
      <c r="A88" s="8">
        <v>79</v>
      </c>
      <c r="B88" s="9" t="s">
        <v>87</v>
      </c>
      <c r="C88" s="10">
        <v>1184.2</v>
      </c>
      <c r="D88" s="44">
        <f t="shared" si="16"/>
        <v>42489.096000000005</v>
      </c>
      <c r="E88" s="44">
        <v>2</v>
      </c>
      <c r="F88" s="11">
        <f t="shared" si="24"/>
        <v>42915.408000000003</v>
      </c>
      <c r="G88" s="11">
        <v>2</v>
      </c>
      <c r="H88" s="11">
        <f t="shared" si="25"/>
        <v>22736.640000000003</v>
      </c>
      <c r="I88" s="11">
        <v>1</v>
      </c>
      <c r="J88" s="11">
        <f t="shared" si="17"/>
        <v>61531.032000000007</v>
      </c>
      <c r="K88" s="11">
        <v>3</v>
      </c>
      <c r="L88" s="44">
        <f t="shared" si="18"/>
        <v>80857.176000000007</v>
      </c>
      <c r="M88" s="44">
        <v>1</v>
      </c>
      <c r="N88" s="11">
        <f t="shared" si="19"/>
        <v>2309.19</v>
      </c>
      <c r="O88" s="11">
        <v>1</v>
      </c>
      <c r="P88" s="11">
        <f t="shared" si="20"/>
        <v>3410.4960000000001</v>
      </c>
      <c r="Q88" s="11">
        <v>1</v>
      </c>
      <c r="R88" s="11">
        <f t="shared" si="21"/>
        <v>31689.192000000003</v>
      </c>
      <c r="S88" s="32">
        <v>4</v>
      </c>
      <c r="T88" s="41">
        <f t="shared" si="22"/>
        <v>287938.23000000004</v>
      </c>
      <c r="U88" s="33">
        <v>20.23</v>
      </c>
      <c r="V88" s="41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 s="3"/>
    </row>
    <row r="89" spans="1:177" s="1" customFormat="1" ht="20.25" outlineLevel="1" x14ac:dyDescent="0.3">
      <c r="A89" s="8">
        <v>80</v>
      </c>
      <c r="B89" s="9" t="s">
        <v>88</v>
      </c>
      <c r="C89" s="10">
        <v>784.7</v>
      </c>
      <c r="D89" s="44">
        <f t="shared" si="16"/>
        <v>28155.036</v>
      </c>
      <c r="E89" s="44">
        <v>2</v>
      </c>
      <c r="F89" s="11">
        <f t="shared" si="24"/>
        <v>28437.528000000006</v>
      </c>
      <c r="G89" s="11">
        <v>2</v>
      </c>
      <c r="H89" s="11">
        <f t="shared" si="25"/>
        <v>15066.240000000002</v>
      </c>
      <c r="I89" s="11">
        <v>1</v>
      </c>
      <c r="J89" s="11">
        <f t="shared" si="17"/>
        <v>40773.012000000002</v>
      </c>
      <c r="K89" s="11">
        <v>2</v>
      </c>
      <c r="L89" s="44">
        <f t="shared" si="18"/>
        <v>53579.316000000006</v>
      </c>
      <c r="M89" s="44">
        <v>1</v>
      </c>
      <c r="N89" s="11">
        <f t="shared" si="19"/>
        <v>1530.165</v>
      </c>
      <c r="O89" s="11">
        <v>1</v>
      </c>
      <c r="P89" s="11">
        <f t="shared" si="20"/>
        <v>2259.9360000000001</v>
      </c>
      <c r="Q89" s="11">
        <v>1</v>
      </c>
      <c r="R89" s="11">
        <f t="shared" si="21"/>
        <v>20998.572</v>
      </c>
      <c r="S89" s="32">
        <v>4</v>
      </c>
      <c r="T89" s="41">
        <f t="shared" si="22"/>
        <v>190799.80499999999</v>
      </c>
      <c r="U89" s="33">
        <v>20.23</v>
      </c>
      <c r="V89" s="41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 s="3"/>
    </row>
    <row r="90" spans="1:177" s="1" customFormat="1" ht="20.25" outlineLevel="1" x14ac:dyDescent="0.3">
      <c r="A90" s="8">
        <v>81</v>
      </c>
      <c r="B90" s="9" t="s">
        <v>89</v>
      </c>
      <c r="C90" s="10">
        <v>1184.5999999999999</v>
      </c>
      <c r="D90" s="44">
        <f t="shared" si="16"/>
        <v>42503.448000000004</v>
      </c>
      <c r="E90" s="44">
        <v>2</v>
      </c>
      <c r="F90" s="11">
        <f t="shared" si="24"/>
        <v>42929.903999999995</v>
      </c>
      <c r="G90" s="11">
        <v>2</v>
      </c>
      <c r="H90" s="11">
        <f t="shared" si="25"/>
        <v>22744.32</v>
      </c>
      <c r="I90" s="11">
        <v>1</v>
      </c>
      <c r="J90" s="11">
        <f t="shared" si="17"/>
        <v>61551.815999999992</v>
      </c>
      <c r="K90" s="11">
        <v>4</v>
      </c>
      <c r="L90" s="44">
        <f t="shared" si="18"/>
        <v>80884.487999999998</v>
      </c>
      <c r="M90" s="44">
        <v>1</v>
      </c>
      <c r="N90" s="11">
        <f t="shared" si="19"/>
        <v>2309.9699999999998</v>
      </c>
      <c r="O90" s="11">
        <v>1</v>
      </c>
      <c r="P90" s="11">
        <f t="shared" si="20"/>
        <v>3411.6479999999997</v>
      </c>
      <c r="Q90" s="11">
        <v>1</v>
      </c>
      <c r="R90" s="11">
        <f t="shared" si="21"/>
        <v>31699.896000000001</v>
      </c>
      <c r="S90" s="32">
        <v>4</v>
      </c>
      <c r="T90" s="41">
        <f t="shared" si="22"/>
        <v>288035.48999999993</v>
      </c>
      <c r="U90" s="33">
        <v>20.23</v>
      </c>
      <c r="V90" s="41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 s="3"/>
    </row>
    <row r="91" spans="1:177" s="1" customFormat="1" ht="20.25" x14ac:dyDescent="0.3">
      <c r="A91" s="8"/>
      <c r="B91" s="9"/>
      <c r="C91" s="10"/>
      <c r="D91" s="44">
        <f t="shared" si="16"/>
        <v>0</v>
      </c>
      <c r="E91" s="44"/>
      <c r="F91" s="11">
        <f t="shared" si="23"/>
        <v>0</v>
      </c>
      <c r="G91" s="11"/>
      <c r="H91" s="11">
        <f t="shared" si="25"/>
        <v>0</v>
      </c>
      <c r="I91" s="11"/>
      <c r="J91" s="11">
        <f t="shared" si="17"/>
        <v>0</v>
      </c>
      <c r="K91" s="11"/>
      <c r="L91" s="44">
        <f t="shared" si="18"/>
        <v>0</v>
      </c>
      <c r="M91" s="44">
        <v>1</v>
      </c>
      <c r="N91" s="11">
        <f t="shared" si="19"/>
        <v>0</v>
      </c>
      <c r="O91" s="11">
        <v>1</v>
      </c>
      <c r="P91" s="11">
        <f t="shared" si="20"/>
        <v>0</v>
      </c>
      <c r="Q91" s="11">
        <v>0</v>
      </c>
      <c r="R91" s="11">
        <f t="shared" si="21"/>
        <v>0</v>
      </c>
      <c r="S91" s="32">
        <v>0</v>
      </c>
      <c r="T91" s="41">
        <f t="shared" si="22"/>
        <v>0</v>
      </c>
      <c r="U91" s="33"/>
      <c r="V91" s="4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 s="3"/>
    </row>
    <row r="92" spans="1:177" s="1" customFormat="1" ht="20.25" outlineLevel="1" x14ac:dyDescent="0.3">
      <c r="A92" s="8">
        <v>82</v>
      </c>
      <c r="B92" s="48" t="s">
        <v>90</v>
      </c>
      <c r="C92" s="49">
        <v>3634</v>
      </c>
      <c r="D92" s="44">
        <f t="shared" si="16"/>
        <v>130387.92000000001</v>
      </c>
      <c r="E92" s="44">
        <v>3</v>
      </c>
      <c r="F92" s="11">
        <f>C92*3.02*12</f>
        <v>131696.16</v>
      </c>
      <c r="G92" s="11">
        <v>2</v>
      </c>
      <c r="H92" s="11">
        <f t="shared" si="25"/>
        <v>69772.800000000003</v>
      </c>
      <c r="I92" s="11">
        <v>1</v>
      </c>
      <c r="J92" s="11">
        <f t="shared" si="17"/>
        <v>188822.64</v>
      </c>
      <c r="K92" s="11">
        <v>3</v>
      </c>
      <c r="L92" s="44">
        <f t="shared" si="18"/>
        <v>248129.52000000002</v>
      </c>
      <c r="M92" s="44">
        <v>1</v>
      </c>
      <c r="N92" s="11">
        <f t="shared" si="19"/>
        <v>7086.3</v>
      </c>
      <c r="O92" s="44">
        <v>1</v>
      </c>
      <c r="P92" s="11">
        <f t="shared" si="20"/>
        <v>10465.92</v>
      </c>
      <c r="Q92" s="44">
        <v>1</v>
      </c>
      <c r="R92" s="11">
        <f t="shared" si="21"/>
        <v>97245.84</v>
      </c>
      <c r="S92" s="32">
        <v>4</v>
      </c>
      <c r="T92" s="41">
        <f t="shared" si="22"/>
        <v>883607.10000000009</v>
      </c>
      <c r="U92" s="33">
        <v>20.23</v>
      </c>
      <c r="V92" s="41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 s="3"/>
    </row>
    <row r="93" spans="1:177" s="1" customFormat="1" ht="20.25" outlineLevel="1" x14ac:dyDescent="0.3">
      <c r="A93" s="8">
        <v>83</v>
      </c>
      <c r="B93" s="9" t="s">
        <v>91</v>
      </c>
      <c r="C93" s="10">
        <v>2984.3</v>
      </c>
      <c r="D93" s="44">
        <f t="shared" si="16"/>
        <v>107076.68400000001</v>
      </c>
      <c r="E93" s="44">
        <v>3</v>
      </c>
      <c r="F93" s="11">
        <f t="shared" ref="F93:F153" si="26">C93*3.02*12</f>
        <v>108151.03200000001</v>
      </c>
      <c r="G93" s="11">
        <v>4</v>
      </c>
      <c r="H93" s="11">
        <f t="shared" si="25"/>
        <v>57298.559999999998</v>
      </c>
      <c r="I93" s="11">
        <v>1</v>
      </c>
      <c r="J93" s="11">
        <f t="shared" si="17"/>
        <v>155064.228</v>
      </c>
      <c r="K93" s="11">
        <v>6</v>
      </c>
      <c r="L93" s="44">
        <f t="shared" si="18"/>
        <v>203768.00400000002</v>
      </c>
      <c r="M93" s="44">
        <v>1</v>
      </c>
      <c r="N93" s="11">
        <f t="shared" si="19"/>
        <v>5819.3850000000002</v>
      </c>
      <c r="O93" s="11">
        <v>1</v>
      </c>
      <c r="P93" s="11">
        <f t="shared" si="20"/>
        <v>8594.7839999999997</v>
      </c>
      <c r="Q93" s="11">
        <v>1</v>
      </c>
      <c r="R93" s="11">
        <f t="shared" si="21"/>
        <v>79859.868000000002</v>
      </c>
      <c r="S93" s="32">
        <v>4</v>
      </c>
      <c r="T93" s="41">
        <f t="shared" si="22"/>
        <v>725632.54500000004</v>
      </c>
      <c r="U93" s="33">
        <v>20.23</v>
      </c>
      <c r="V93" s="41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 s="3"/>
    </row>
    <row r="94" spans="1:177" s="1" customFormat="1" ht="20.25" outlineLevel="1" x14ac:dyDescent="0.3">
      <c r="A94" s="8">
        <v>84</v>
      </c>
      <c r="B94" s="9" t="s">
        <v>92</v>
      </c>
      <c r="C94" s="10">
        <v>3238.3</v>
      </c>
      <c r="D94" s="44">
        <f t="shared" si="16"/>
        <v>116190.20400000003</v>
      </c>
      <c r="E94" s="44">
        <v>4</v>
      </c>
      <c r="F94" s="11">
        <f t="shared" si="26"/>
        <v>117355.99200000001</v>
      </c>
      <c r="G94" s="11">
        <v>5</v>
      </c>
      <c r="H94" s="11">
        <f t="shared" si="25"/>
        <v>62175.360000000008</v>
      </c>
      <c r="I94" s="11">
        <v>1</v>
      </c>
      <c r="J94" s="11">
        <f t="shared" si="17"/>
        <v>168262.06800000003</v>
      </c>
      <c r="K94" s="11">
        <v>2</v>
      </c>
      <c r="L94" s="44">
        <f t="shared" si="18"/>
        <v>221111.12400000004</v>
      </c>
      <c r="M94" s="44">
        <v>1</v>
      </c>
      <c r="N94" s="11">
        <f t="shared" si="19"/>
        <v>6314.6850000000004</v>
      </c>
      <c r="O94" s="11">
        <v>1</v>
      </c>
      <c r="P94" s="11">
        <f t="shared" si="20"/>
        <v>9326.3040000000001</v>
      </c>
      <c r="Q94" s="11">
        <v>1</v>
      </c>
      <c r="R94" s="11">
        <f t="shared" si="21"/>
        <v>86656.90800000001</v>
      </c>
      <c r="S94" s="32">
        <v>4</v>
      </c>
      <c r="T94" s="41">
        <f t="shared" si="22"/>
        <v>787392.64500000025</v>
      </c>
      <c r="U94" s="33">
        <v>20.23</v>
      </c>
      <c r="V94" s="41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 s="3"/>
    </row>
    <row r="95" spans="1:177" s="1" customFormat="1" ht="20.25" outlineLevel="1" x14ac:dyDescent="0.3">
      <c r="A95" s="8">
        <v>85</v>
      </c>
      <c r="B95" s="9" t="s">
        <v>93</v>
      </c>
      <c r="C95" s="10">
        <v>3249.5</v>
      </c>
      <c r="D95" s="44">
        <f t="shared" si="16"/>
        <v>116592.06000000001</v>
      </c>
      <c r="E95" s="44">
        <v>4</v>
      </c>
      <c r="F95" s="11">
        <f t="shared" si="26"/>
        <v>117761.88</v>
      </c>
      <c r="G95" s="11">
        <v>2</v>
      </c>
      <c r="H95" s="11">
        <f t="shared" si="25"/>
        <v>62390.400000000009</v>
      </c>
      <c r="I95" s="11">
        <v>1</v>
      </c>
      <c r="J95" s="11">
        <f t="shared" si="17"/>
        <v>168844.02000000002</v>
      </c>
      <c r="K95" s="11">
        <v>5</v>
      </c>
      <c r="L95" s="44">
        <f t="shared" si="18"/>
        <v>221875.86000000004</v>
      </c>
      <c r="M95" s="44">
        <v>1</v>
      </c>
      <c r="N95" s="11">
        <f t="shared" si="19"/>
        <v>6336.5249999999996</v>
      </c>
      <c r="O95" s="11">
        <v>1</v>
      </c>
      <c r="P95" s="11">
        <f t="shared" si="20"/>
        <v>9358.56</v>
      </c>
      <c r="Q95" s="11">
        <v>1</v>
      </c>
      <c r="R95" s="11">
        <f t="shared" si="21"/>
        <v>86956.62</v>
      </c>
      <c r="S95" s="32">
        <v>4</v>
      </c>
      <c r="T95" s="41">
        <f t="shared" si="22"/>
        <v>790115.92500000016</v>
      </c>
      <c r="U95" s="33">
        <v>20.23</v>
      </c>
      <c r="V95" s="41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 s="3"/>
    </row>
    <row r="96" spans="1:177" s="1" customFormat="1" ht="20.25" outlineLevel="1" x14ac:dyDescent="0.3">
      <c r="A96" s="8">
        <v>86</v>
      </c>
      <c r="B96" s="9" t="s">
        <v>94</v>
      </c>
      <c r="C96" s="10">
        <v>4493.8999999999996</v>
      </c>
      <c r="D96" s="44">
        <f t="shared" si="16"/>
        <v>161241.13200000001</v>
      </c>
      <c r="E96" s="44">
        <v>3</v>
      </c>
      <c r="F96" s="11">
        <f t="shared" si="26"/>
        <v>162858.93599999999</v>
      </c>
      <c r="G96" s="11">
        <v>4</v>
      </c>
      <c r="H96" s="11">
        <f t="shared" si="25"/>
        <v>86282.880000000005</v>
      </c>
      <c r="I96" s="11">
        <v>1</v>
      </c>
      <c r="J96" s="11">
        <f t="shared" si="17"/>
        <v>233503.04399999999</v>
      </c>
      <c r="K96" s="11">
        <v>6</v>
      </c>
      <c r="L96" s="44">
        <f t="shared" si="18"/>
        <v>306843.49200000003</v>
      </c>
      <c r="M96" s="44">
        <v>1</v>
      </c>
      <c r="N96" s="11">
        <f t="shared" si="19"/>
        <v>8763.1049999999996</v>
      </c>
      <c r="O96" s="11">
        <v>1</v>
      </c>
      <c r="P96" s="11">
        <f t="shared" si="20"/>
        <v>12942.431999999997</v>
      </c>
      <c r="Q96" s="11">
        <v>1</v>
      </c>
      <c r="R96" s="11">
        <f t="shared" si="21"/>
        <v>120256.764</v>
      </c>
      <c r="S96" s="32">
        <v>4</v>
      </c>
      <c r="T96" s="41">
        <f t="shared" si="22"/>
        <v>1092691.7849999999</v>
      </c>
      <c r="U96" s="33">
        <v>20.23</v>
      </c>
      <c r="V96" s="41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 s="3"/>
    </row>
    <row r="97" spans="1:177" s="1" customFormat="1" ht="20.25" outlineLevel="1" x14ac:dyDescent="0.3">
      <c r="A97" s="8">
        <v>87</v>
      </c>
      <c r="B97" s="9" t="s">
        <v>95</v>
      </c>
      <c r="C97" s="10">
        <v>4367.8999999999996</v>
      </c>
      <c r="D97" s="44">
        <f t="shared" si="16"/>
        <v>156720.25200000001</v>
      </c>
      <c r="E97" s="44">
        <v>5</v>
      </c>
      <c r="F97" s="11">
        <f t="shared" si="26"/>
        <v>158292.696</v>
      </c>
      <c r="G97" s="11">
        <v>7</v>
      </c>
      <c r="H97" s="11">
        <f t="shared" si="25"/>
        <v>83863.679999999993</v>
      </c>
      <c r="I97" s="11">
        <v>1</v>
      </c>
      <c r="J97" s="11">
        <f t="shared" si="17"/>
        <v>226956.08399999997</v>
      </c>
      <c r="K97" s="11">
        <v>4</v>
      </c>
      <c r="L97" s="44">
        <f t="shared" si="18"/>
        <v>298240.212</v>
      </c>
      <c r="M97" s="44">
        <v>1</v>
      </c>
      <c r="N97" s="11">
        <f t="shared" si="19"/>
        <v>8517.4049999999988</v>
      </c>
      <c r="O97" s="11">
        <v>1</v>
      </c>
      <c r="P97" s="11">
        <f t="shared" si="20"/>
        <v>12579.551999999998</v>
      </c>
      <c r="Q97" s="11">
        <v>1</v>
      </c>
      <c r="R97" s="11">
        <f t="shared" si="21"/>
        <v>116885.00399999999</v>
      </c>
      <c r="S97" s="32">
        <v>4</v>
      </c>
      <c r="T97" s="41">
        <f t="shared" si="22"/>
        <v>1062054.885</v>
      </c>
      <c r="U97" s="33">
        <v>20.23</v>
      </c>
      <c r="V97" s="41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 s="3"/>
    </row>
    <row r="98" spans="1:177" s="1" customFormat="1" ht="20.25" outlineLevel="1" x14ac:dyDescent="0.3">
      <c r="A98" s="8">
        <v>88</v>
      </c>
      <c r="B98" s="48" t="s">
        <v>96</v>
      </c>
      <c r="C98" s="49">
        <v>1816.6</v>
      </c>
      <c r="D98" s="44">
        <f t="shared" si="16"/>
        <v>65179.608</v>
      </c>
      <c r="E98" s="44">
        <v>2</v>
      </c>
      <c r="F98" s="11">
        <f t="shared" si="26"/>
        <v>65833.584000000003</v>
      </c>
      <c r="G98" s="11">
        <v>4</v>
      </c>
      <c r="H98" s="11">
        <f t="shared" si="25"/>
        <v>34878.720000000001</v>
      </c>
      <c r="I98" s="11">
        <v>1</v>
      </c>
      <c r="J98" s="11">
        <f t="shared" si="17"/>
        <v>94390.535999999993</v>
      </c>
      <c r="K98" s="11">
        <v>3</v>
      </c>
      <c r="L98" s="44">
        <f t="shared" si="18"/>
        <v>124037.448</v>
      </c>
      <c r="M98" s="44">
        <v>1</v>
      </c>
      <c r="N98" s="11">
        <f t="shared" si="19"/>
        <v>3542.3699999999994</v>
      </c>
      <c r="O98" s="44">
        <v>1</v>
      </c>
      <c r="P98" s="11">
        <f t="shared" si="20"/>
        <v>5231.808</v>
      </c>
      <c r="Q98" s="44">
        <v>1</v>
      </c>
      <c r="R98" s="11">
        <f t="shared" si="21"/>
        <v>48612.215999999993</v>
      </c>
      <c r="S98" s="32">
        <v>4</v>
      </c>
      <c r="T98" s="41">
        <f t="shared" si="22"/>
        <v>441706.29000000004</v>
      </c>
      <c r="U98" s="33">
        <v>20.23</v>
      </c>
      <c r="V98" s="41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 s="3"/>
    </row>
    <row r="99" spans="1:177" s="1" customFormat="1" ht="20.25" outlineLevel="1" x14ac:dyDescent="0.3">
      <c r="A99" s="8">
        <v>89</v>
      </c>
      <c r="B99" s="9" t="s">
        <v>97</v>
      </c>
      <c r="C99" s="10">
        <v>3129.5</v>
      </c>
      <c r="D99" s="44">
        <f t="shared" si="16"/>
        <v>112286.45999999999</v>
      </c>
      <c r="E99" s="44">
        <v>4</v>
      </c>
      <c r="F99" s="11">
        <f t="shared" si="26"/>
        <v>113413.08</v>
      </c>
      <c r="G99" s="11">
        <v>3</v>
      </c>
      <c r="H99" s="11">
        <f t="shared" si="25"/>
        <v>60086.400000000009</v>
      </c>
      <c r="I99" s="11">
        <v>1</v>
      </c>
      <c r="J99" s="11">
        <f t="shared" si="17"/>
        <v>162608.82</v>
      </c>
      <c r="K99" s="11">
        <v>4</v>
      </c>
      <c r="L99" s="44">
        <f t="shared" si="18"/>
        <v>213682.26</v>
      </c>
      <c r="M99" s="44">
        <v>1</v>
      </c>
      <c r="N99" s="11">
        <f t="shared" si="19"/>
        <v>6102.5249999999996</v>
      </c>
      <c r="O99" s="11">
        <v>1</v>
      </c>
      <c r="P99" s="11">
        <f t="shared" si="20"/>
        <v>9012.9599999999991</v>
      </c>
      <c r="Q99" s="11">
        <v>1</v>
      </c>
      <c r="R99" s="11">
        <f t="shared" si="21"/>
        <v>83745.42</v>
      </c>
      <c r="S99" s="32">
        <v>4</v>
      </c>
      <c r="T99" s="41">
        <f t="shared" si="22"/>
        <v>760937.92500000005</v>
      </c>
      <c r="U99" s="33">
        <v>20.23</v>
      </c>
      <c r="V99" s="41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 s="3"/>
    </row>
    <row r="100" spans="1:177" s="1" customFormat="1" ht="20.25" outlineLevel="1" x14ac:dyDescent="0.3">
      <c r="A100" s="8">
        <v>90</v>
      </c>
      <c r="B100" s="48" t="s">
        <v>98</v>
      </c>
      <c r="C100" s="75">
        <v>4819.6000000000004</v>
      </c>
      <c r="D100" s="44">
        <f t="shared" si="16"/>
        <v>172927.24800000002</v>
      </c>
      <c r="E100" s="44">
        <v>4</v>
      </c>
      <c r="F100" s="11">
        <f>C100*4.02*12</f>
        <v>232497.50399999996</v>
      </c>
      <c r="G100" s="11">
        <v>4</v>
      </c>
      <c r="H100" s="11">
        <f t="shared" si="25"/>
        <v>92536.320000000007</v>
      </c>
      <c r="I100" s="11">
        <v>1</v>
      </c>
      <c r="J100" s="11">
        <f t="shared" si="17"/>
        <v>250426.41600000003</v>
      </c>
      <c r="K100" s="11">
        <v>3</v>
      </c>
      <c r="L100" s="44">
        <f t="shared" si="18"/>
        <v>329082.28800000006</v>
      </c>
      <c r="M100" s="44">
        <v>1</v>
      </c>
      <c r="N100" s="11">
        <f t="shared" si="19"/>
        <v>9398.2200000000012</v>
      </c>
      <c r="O100" s="11">
        <v>1</v>
      </c>
      <c r="P100" s="11">
        <f t="shared" si="20"/>
        <v>13880.448</v>
      </c>
      <c r="Q100" s="11">
        <v>1</v>
      </c>
      <c r="R100" s="11">
        <f t="shared" si="21"/>
        <v>128972.49600000001</v>
      </c>
      <c r="S100" s="32">
        <v>4</v>
      </c>
      <c r="T100" s="41">
        <f t="shared" si="22"/>
        <v>1229720.9400000002</v>
      </c>
      <c r="U100" s="33">
        <v>21.23</v>
      </c>
      <c r="V100" s="41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 s="3"/>
    </row>
    <row r="101" spans="1:177" s="1" customFormat="1" ht="20.25" outlineLevel="1" x14ac:dyDescent="0.3">
      <c r="A101" s="8">
        <v>91</v>
      </c>
      <c r="B101" s="9" t="s">
        <v>99</v>
      </c>
      <c r="C101" s="10">
        <v>6640.83</v>
      </c>
      <c r="D101" s="44">
        <f t="shared" si="16"/>
        <v>238272.98040000003</v>
      </c>
      <c r="E101" s="44">
        <v>5</v>
      </c>
      <c r="F101" s="11">
        <f t="shared" si="26"/>
        <v>240663.67920000001</v>
      </c>
      <c r="G101" s="11">
        <v>6</v>
      </c>
      <c r="H101" s="11">
        <f t="shared" si="25"/>
        <v>127503.93600000002</v>
      </c>
      <c r="I101" s="11">
        <v>1</v>
      </c>
      <c r="J101" s="11">
        <f t="shared" si="17"/>
        <v>345057.52679999999</v>
      </c>
      <c r="K101" s="11">
        <v>7</v>
      </c>
      <c r="L101" s="44">
        <f t="shared" si="18"/>
        <v>453435.87240000005</v>
      </c>
      <c r="M101" s="44">
        <v>1</v>
      </c>
      <c r="N101" s="11">
        <f t="shared" si="19"/>
        <v>12949.618499999999</v>
      </c>
      <c r="O101" s="11">
        <v>1</v>
      </c>
      <c r="P101" s="11">
        <f t="shared" si="20"/>
        <v>19125.590400000001</v>
      </c>
      <c r="Q101" s="11">
        <v>1</v>
      </c>
      <c r="R101" s="11">
        <f t="shared" si="21"/>
        <v>177708.61079999999</v>
      </c>
      <c r="S101" s="32">
        <v>4</v>
      </c>
      <c r="T101" s="41">
        <f t="shared" si="22"/>
        <v>1614717.8145000001</v>
      </c>
      <c r="U101" s="33">
        <v>20.23</v>
      </c>
      <c r="V101" s="4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 s="3"/>
    </row>
    <row r="102" spans="1:177" s="1" customFormat="1" ht="20.25" outlineLevel="1" x14ac:dyDescent="0.3">
      <c r="A102" s="8">
        <v>92</v>
      </c>
      <c r="B102" s="9" t="s">
        <v>100</v>
      </c>
      <c r="C102" s="10">
        <v>6600.78</v>
      </c>
      <c r="D102" s="44">
        <f t="shared" si="16"/>
        <v>236835.98639999999</v>
      </c>
      <c r="E102" s="44">
        <v>5</v>
      </c>
      <c r="F102" s="11">
        <f>C102*4.02*12</f>
        <v>318421.62719999999</v>
      </c>
      <c r="G102" s="11">
        <v>6</v>
      </c>
      <c r="H102" s="11">
        <f t="shared" si="25"/>
        <v>126734.976</v>
      </c>
      <c r="I102" s="11">
        <v>1</v>
      </c>
      <c r="J102" s="11">
        <f t="shared" si="17"/>
        <v>342976.52879999997</v>
      </c>
      <c r="K102" s="11">
        <v>7</v>
      </c>
      <c r="L102" s="44">
        <f t="shared" si="18"/>
        <v>450701.25840000005</v>
      </c>
      <c r="M102" s="44">
        <v>1</v>
      </c>
      <c r="N102" s="11">
        <f t="shared" si="19"/>
        <v>12871.520999999999</v>
      </c>
      <c r="O102" s="11">
        <v>1</v>
      </c>
      <c r="P102" s="11">
        <f t="shared" si="20"/>
        <v>19010.246399999996</v>
      </c>
      <c r="Q102" s="11">
        <v>1</v>
      </c>
      <c r="R102" s="11">
        <f t="shared" si="21"/>
        <v>176636.87279999998</v>
      </c>
      <c r="S102" s="32">
        <v>4</v>
      </c>
      <c r="T102" s="41">
        <f t="shared" si="22"/>
        <v>1684189.0170000002</v>
      </c>
      <c r="U102" s="33">
        <v>20.23</v>
      </c>
      <c r="V102" s="41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 s="3"/>
    </row>
    <row r="103" spans="1:177" s="1" customFormat="1" ht="20.25" x14ac:dyDescent="0.3">
      <c r="A103" s="8"/>
      <c r="B103" s="9"/>
      <c r="C103" s="10"/>
      <c r="D103" s="44">
        <f t="shared" si="16"/>
        <v>0</v>
      </c>
      <c r="E103" s="44"/>
      <c r="F103" s="11">
        <f t="shared" si="26"/>
        <v>0</v>
      </c>
      <c r="G103" s="11"/>
      <c r="H103" s="11">
        <f t="shared" si="25"/>
        <v>0</v>
      </c>
      <c r="I103" s="11">
        <v>1</v>
      </c>
      <c r="J103" s="11">
        <f t="shared" si="17"/>
        <v>0</v>
      </c>
      <c r="K103" s="11"/>
      <c r="L103" s="44">
        <f t="shared" si="18"/>
        <v>0</v>
      </c>
      <c r="M103" s="44">
        <v>1</v>
      </c>
      <c r="N103" s="11">
        <f t="shared" si="19"/>
        <v>0</v>
      </c>
      <c r="O103" s="11">
        <v>1</v>
      </c>
      <c r="P103" s="11">
        <f t="shared" si="20"/>
        <v>0</v>
      </c>
      <c r="Q103" s="11">
        <v>0</v>
      </c>
      <c r="R103" s="11">
        <f t="shared" si="21"/>
        <v>0</v>
      </c>
      <c r="S103" s="32">
        <v>0</v>
      </c>
      <c r="T103" s="41">
        <f t="shared" si="22"/>
        <v>0</v>
      </c>
      <c r="U103" s="33"/>
      <c r="V103" s="41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 s="3"/>
    </row>
    <row r="104" spans="1:177" s="1" customFormat="1" ht="20.25" outlineLevel="1" x14ac:dyDescent="0.3">
      <c r="A104" s="8">
        <v>93</v>
      </c>
      <c r="B104" s="48" t="s">
        <v>101</v>
      </c>
      <c r="C104" s="49">
        <v>3758.4</v>
      </c>
      <c r="D104" s="44">
        <f t="shared" si="16"/>
        <v>134851.39200000002</v>
      </c>
      <c r="E104" s="44">
        <v>3</v>
      </c>
      <c r="F104" s="11">
        <f t="shared" si="26"/>
        <v>136204.416</v>
      </c>
      <c r="G104" s="11">
        <v>3</v>
      </c>
      <c r="H104" s="11">
        <f t="shared" si="25"/>
        <v>72161.279999999999</v>
      </c>
      <c r="I104" s="11">
        <v>1</v>
      </c>
      <c r="J104" s="11">
        <f t="shared" si="17"/>
        <v>195286.46400000001</v>
      </c>
      <c r="K104" s="11">
        <v>6</v>
      </c>
      <c r="L104" s="44">
        <f t="shared" si="18"/>
        <v>256623.55200000003</v>
      </c>
      <c r="M104" s="44">
        <v>1</v>
      </c>
      <c r="N104" s="11">
        <f t="shared" si="19"/>
        <v>7328.88</v>
      </c>
      <c r="O104" s="11">
        <v>1</v>
      </c>
      <c r="P104" s="11">
        <f t="shared" si="20"/>
        <v>10824.191999999999</v>
      </c>
      <c r="Q104" s="11">
        <v>1</v>
      </c>
      <c r="R104" s="11">
        <f t="shared" si="21"/>
        <v>100574.784</v>
      </c>
      <c r="S104" s="32">
        <v>4</v>
      </c>
      <c r="T104" s="41">
        <f t="shared" si="22"/>
        <v>913854.96000000008</v>
      </c>
      <c r="U104" s="33">
        <v>20.23</v>
      </c>
      <c r="V104" s="41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 s="3"/>
    </row>
    <row r="105" spans="1:177" s="1" customFormat="1" ht="20.25" outlineLevel="1" x14ac:dyDescent="0.3">
      <c r="A105" s="8">
        <v>94</v>
      </c>
      <c r="B105" s="48" t="s">
        <v>102</v>
      </c>
      <c r="C105" s="49">
        <v>3523.2</v>
      </c>
      <c r="D105" s="44">
        <f t="shared" si="16"/>
        <v>126412.416</v>
      </c>
      <c r="E105" s="44">
        <v>3</v>
      </c>
      <c r="F105" s="11">
        <f t="shared" si="26"/>
        <v>127680.76800000001</v>
      </c>
      <c r="G105" s="11">
        <v>3</v>
      </c>
      <c r="H105" s="11">
        <f t="shared" si="25"/>
        <v>67645.440000000002</v>
      </c>
      <c r="I105" s="11">
        <v>1</v>
      </c>
      <c r="J105" s="11">
        <f t="shared" si="17"/>
        <v>183065.47200000001</v>
      </c>
      <c r="K105" s="11">
        <v>5</v>
      </c>
      <c r="L105" s="44">
        <f t="shared" si="18"/>
        <v>240564.09600000002</v>
      </c>
      <c r="M105" s="44">
        <v>1</v>
      </c>
      <c r="N105" s="11">
        <f t="shared" si="19"/>
        <v>6870.2399999999989</v>
      </c>
      <c r="O105" s="11">
        <v>1</v>
      </c>
      <c r="P105" s="11">
        <f t="shared" si="20"/>
        <v>10146.815999999999</v>
      </c>
      <c r="Q105" s="11">
        <v>1</v>
      </c>
      <c r="R105" s="11">
        <f t="shared" si="21"/>
        <v>94280.831999999995</v>
      </c>
      <c r="S105" s="32">
        <v>4</v>
      </c>
      <c r="T105" s="41">
        <f t="shared" si="22"/>
        <v>856666.08000000007</v>
      </c>
      <c r="U105" s="33">
        <v>20.23</v>
      </c>
      <c r="V105" s="41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 s="3"/>
    </row>
    <row r="106" spans="1:177" s="1" customFormat="1" ht="20.25" outlineLevel="1" x14ac:dyDescent="0.3">
      <c r="A106" s="8">
        <v>95</v>
      </c>
      <c r="B106" s="48" t="s">
        <v>103</v>
      </c>
      <c r="C106" s="49">
        <v>2512.1</v>
      </c>
      <c r="D106" s="44">
        <f t="shared" si="16"/>
        <v>90134.148000000001</v>
      </c>
      <c r="E106" s="44">
        <v>3</v>
      </c>
      <c r="F106" s="11">
        <f t="shared" si="26"/>
        <v>91038.503999999986</v>
      </c>
      <c r="G106" s="11">
        <v>3</v>
      </c>
      <c r="H106" s="11">
        <f t="shared" si="25"/>
        <v>48232.32</v>
      </c>
      <c r="I106" s="11">
        <v>1</v>
      </c>
      <c r="J106" s="11">
        <f t="shared" si="17"/>
        <v>130528.716</v>
      </c>
      <c r="K106" s="11">
        <v>3</v>
      </c>
      <c r="L106" s="44">
        <f t="shared" si="18"/>
        <v>171526.18799999999</v>
      </c>
      <c r="M106" s="44">
        <v>1</v>
      </c>
      <c r="N106" s="11">
        <f t="shared" si="19"/>
        <v>4898.5950000000003</v>
      </c>
      <c r="O106" s="11">
        <v>1</v>
      </c>
      <c r="P106" s="11">
        <f t="shared" si="20"/>
        <v>7234.848</v>
      </c>
      <c r="Q106" s="11">
        <v>1</v>
      </c>
      <c r="R106" s="11">
        <f t="shared" si="21"/>
        <v>67223.796000000002</v>
      </c>
      <c r="S106" s="32">
        <v>4</v>
      </c>
      <c r="T106" s="41">
        <f t="shared" si="22"/>
        <v>610817.11499999999</v>
      </c>
      <c r="U106" s="33">
        <v>20.23</v>
      </c>
      <c r="V106" s="41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 s="3"/>
    </row>
    <row r="107" spans="1:177" s="1" customFormat="1" ht="20.25" outlineLevel="1" x14ac:dyDescent="0.3">
      <c r="A107" s="8">
        <v>96</v>
      </c>
      <c r="B107" s="48" t="s">
        <v>104</v>
      </c>
      <c r="C107" s="49">
        <v>2651.9</v>
      </c>
      <c r="D107" s="44">
        <f t="shared" si="16"/>
        <v>95150.172000000006</v>
      </c>
      <c r="E107" s="44">
        <v>5</v>
      </c>
      <c r="F107" s="11">
        <f t="shared" si="26"/>
        <v>96104.856</v>
      </c>
      <c r="G107" s="11">
        <v>4</v>
      </c>
      <c r="H107" s="11">
        <f t="shared" si="25"/>
        <v>50916.479999999996</v>
      </c>
      <c r="I107" s="11">
        <v>1</v>
      </c>
      <c r="J107" s="11">
        <f t="shared" si="17"/>
        <v>137792.72400000002</v>
      </c>
      <c r="K107" s="11">
        <v>3</v>
      </c>
      <c r="L107" s="44">
        <f t="shared" si="18"/>
        <v>181071.73200000002</v>
      </c>
      <c r="M107" s="44">
        <v>1</v>
      </c>
      <c r="N107" s="11">
        <f t="shared" si="19"/>
        <v>5171.2049999999999</v>
      </c>
      <c r="O107" s="11">
        <v>1</v>
      </c>
      <c r="P107" s="11">
        <f t="shared" si="20"/>
        <v>7637.4719999999998</v>
      </c>
      <c r="Q107" s="11">
        <v>1</v>
      </c>
      <c r="R107" s="11">
        <f t="shared" si="21"/>
        <v>70964.843999999997</v>
      </c>
      <c r="S107" s="32">
        <v>4</v>
      </c>
      <c r="T107" s="41">
        <f t="shared" si="22"/>
        <v>644809.48499999987</v>
      </c>
      <c r="U107" s="33">
        <v>20.23</v>
      </c>
      <c r="V107" s="41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 s="3"/>
    </row>
    <row r="108" spans="1:177" s="1" customFormat="1" ht="20.25" outlineLevel="1" x14ac:dyDescent="0.3">
      <c r="A108" s="8">
        <v>97</v>
      </c>
      <c r="B108" s="48" t="s">
        <v>105</v>
      </c>
      <c r="C108" s="49">
        <v>2772.7</v>
      </c>
      <c r="D108" s="44">
        <f t="shared" si="16"/>
        <v>99484.475999999995</v>
      </c>
      <c r="E108" s="44">
        <v>4</v>
      </c>
      <c r="F108" s="11">
        <f t="shared" si="26"/>
        <v>100482.648</v>
      </c>
      <c r="G108" s="11">
        <v>3</v>
      </c>
      <c r="H108" s="11">
        <f t="shared" si="25"/>
        <v>53235.839999999997</v>
      </c>
      <c r="I108" s="11">
        <v>1</v>
      </c>
      <c r="J108" s="11">
        <f t="shared" si="17"/>
        <v>144069.492</v>
      </c>
      <c r="K108" s="11">
        <v>4</v>
      </c>
      <c r="L108" s="44">
        <f t="shared" si="18"/>
        <v>189319.95600000001</v>
      </c>
      <c r="M108" s="44">
        <v>1</v>
      </c>
      <c r="N108" s="11">
        <f t="shared" si="19"/>
        <v>5406.7649999999994</v>
      </c>
      <c r="O108" s="11">
        <v>1</v>
      </c>
      <c r="P108" s="11">
        <f t="shared" si="20"/>
        <v>7985.3760000000002</v>
      </c>
      <c r="Q108" s="11">
        <v>1</v>
      </c>
      <c r="R108" s="11">
        <f t="shared" si="21"/>
        <v>74197.45199999999</v>
      </c>
      <c r="S108" s="32">
        <v>4</v>
      </c>
      <c r="T108" s="41">
        <f t="shared" si="22"/>
        <v>674182.00500000012</v>
      </c>
      <c r="U108" s="33">
        <v>20.23</v>
      </c>
      <c r="V108" s="41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 s="3"/>
    </row>
    <row r="109" spans="1:177" s="1" customFormat="1" ht="20.25" outlineLevel="1" x14ac:dyDescent="0.3">
      <c r="A109" s="8">
        <v>98</v>
      </c>
      <c r="B109" s="9" t="s">
        <v>106</v>
      </c>
      <c r="C109" s="10">
        <v>2600.9</v>
      </c>
      <c r="D109" s="44">
        <f t="shared" si="16"/>
        <v>93320.292000000016</v>
      </c>
      <c r="E109" s="44">
        <v>4</v>
      </c>
      <c r="F109" s="11">
        <f t="shared" si="26"/>
        <v>94256.616000000009</v>
      </c>
      <c r="G109" s="11">
        <v>4</v>
      </c>
      <c r="H109" s="11">
        <f t="shared" si="25"/>
        <v>49937.280000000006</v>
      </c>
      <c r="I109" s="11">
        <v>1</v>
      </c>
      <c r="J109" s="11">
        <f t="shared" si="17"/>
        <v>135142.76400000002</v>
      </c>
      <c r="K109" s="11">
        <v>4</v>
      </c>
      <c r="L109" s="44">
        <f t="shared" si="18"/>
        <v>177589.45200000002</v>
      </c>
      <c r="M109" s="44">
        <v>1</v>
      </c>
      <c r="N109" s="11">
        <f t="shared" si="19"/>
        <v>5071.7550000000001</v>
      </c>
      <c r="O109" s="11">
        <v>1</v>
      </c>
      <c r="P109" s="11">
        <f t="shared" si="20"/>
        <v>7490.5920000000006</v>
      </c>
      <c r="Q109" s="11">
        <v>1</v>
      </c>
      <c r="R109" s="11">
        <f t="shared" si="21"/>
        <v>69600.084000000003</v>
      </c>
      <c r="S109" s="32">
        <v>4</v>
      </c>
      <c r="T109" s="41">
        <f t="shared" si="22"/>
        <v>632408.83500000008</v>
      </c>
      <c r="U109" s="33">
        <v>20.23</v>
      </c>
      <c r="V109" s="41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 s="3"/>
    </row>
    <row r="110" spans="1:177" s="1" customFormat="1" ht="20.25" x14ac:dyDescent="0.3">
      <c r="A110" s="8"/>
      <c r="B110" s="9"/>
      <c r="C110" s="10"/>
      <c r="D110" s="44">
        <f t="shared" si="16"/>
        <v>0</v>
      </c>
      <c r="E110" s="44"/>
      <c r="F110" s="11">
        <f t="shared" si="26"/>
        <v>0</v>
      </c>
      <c r="G110" s="11"/>
      <c r="H110" s="11">
        <f t="shared" si="25"/>
        <v>0</v>
      </c>
      <c r="I110" s="11"/>
      <c r="J110" s="11">
        <f t="shared" si="17"/>
        <v>0</v>
      </c>
      <c r="K110" s="11"/>
      <c r="L110" s="44">
        <f t="shared" si="18"/>
        <v>0</v>
      </c>
      <c r="M110" s="44">
        <v>1</v>
      </c>
      <c r="N110" s="11">
        <f t="shared" si="19"/>
        <v>0</v>
      </c>
      <c r="O110" s="11">
        <v>1</v>
      </c>
      <c r="P110" s="11">
        <f t="shared" si="20"/>
        <v>0</v>
      </c>
      <c r="Q110" s="11">
        <v>0</v>
      </c>
      <c r="R110" s="11">
        <f t="shared" si="21"/>
        <v>0</v>
      </c>
      <c r="S110" s="32">
        <v>0</v>
      </c>
      <c r="T110" s="41">
        <f t="shared" si="22"/>
        <v>0</v>
      </c>
      <c r="U110" s="33"/>
      <c r="V110" s="41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 s="3"/>
    </row>
    <row r="111" spans="1:177" s="1" customFormat="1" ht="20.25" outlineLevel="1" x14ac:dyDescent="0.3">
      <c r="A111" s="8">
        <v>99</v>
      </c>
      <c r="B111" s="9" t="s">
        <v>107</v>
      </c>
      <c r="C111" s="10">
        <v>597</v>
      </c>
      <c r="D111" s="44">
        <f t="shared" si="16"/>
        <v>21420.36</v>
      </c>
      <c r="E111" s="44">
        <v>4</v>
      </c>
      <c r="F111" s="11">
        <f t="shared" si="26"/>
        <v>21635.279999999999</v>
      </c>
      <c r="G111" s="11">
        <v>3</v>
      </c>
      <c r="H111" s="11">
        <f t="shared" si="25"/>
        <v>11462.400000000001</v>
      </c>
      <c r="I111" s="11">
        <v>1</v>
      </c>
      <c r="J111" s="11">
        <f t="shared" si="17"/>
        <v>31020.120000000003</v>
      </c>
      <c r="K111" s="11">
        <v>2</v>
      </c>
      <c r="L111" s="44">
        <f t="shared" si="18"/>
        <v>40763.160000000003</v>
      </c>
      <c r="M111" s="44">
        <v>1</v>
      </c>
      <c r="N111" s="11">
        <f t="shared" si="19"/>
        <v>1164.1499999999999</v>
      </c>
      <c r="O111" s="11">
        <v>1</v>
      </c>
      <c r="P111" s="11">
        <f t="shared" si="20"/>
        <v>1719.3600000000001</v>
      </c>
      <c r="Q111" s="11">
        <v>1</v>
      </c>
      <c r="R111" s="11">
        <f t="shared" si="21"/>
        <v>15975.72</v>
      </c>
      <c r="S111" s="32">
        <v>4</v>
      </c>
      <c r="T111" s="41">
        <f t="shared" si="22"/>
        <v>145160.54999999999</v>
      </c>
      <c r="U111" s="33">
        <v>20.23</v>
      </c>
      <c r="V111" s="4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 s="3"/>
    </row>
    <row r="112" spans="1:177" s="1" customFormat="1" ht="20.25" outlineLevel="1" x14ac:dyDescent="0.3">
      <c r="A112" s="8">
        <v>100</v>
      </c>
      <c r="B112" s="9" t="s">
        <v>108</v>
      </c>
      <c r="C112" s="10">
        <v>708</v>
      </c>
      <c r="D112" s="44">
        <f t="shared" si="16"/>
        <v>25403.040000000001</v>
      </c>
      <c r="E112" s="44">
        <v>3</v>
      </c>
      <c r="F112" s="11">
        <f t="shared" si="26"/>
        <v>25657.919999999998</v>
      </c>
      <c r="G112" s="11">
        <v>3</v>
      </c>
      <c r="H112" s="11">
        <f t="shared" si="25"/>
        <v>13593.599999999999</v>
      </c>
      <c r="I112" s="11">
        <v>1</v>
      </c>
      <c r="J112" s="11">
        <f t="shared" si="17"/>
        <v>36787.68</v>
      </c>
      <c r="K112" s="11">
        <v>2</v>
      </c>
      <c r="L112" s="44">
        <f t="shared" si="18"/>
        <v>48342.240000000005</v>
      </c>
      <c r="M112" s="44">
        <v>1</v>
      </c>
      <c r="N112" s="11">
        <f t="shared" si="19"/>
        <v>1380.6000000000001</v>
      </c>
      <c r="O112" s="11">
        <v>1</v>
      </c>
      <c r="P112" s="11">
        <f t="shared" si="20"/>
        <v>2039.04</v>
      </c>
      <c r="Q112" s="11">
        <v>1</v>
      </c>
      <c r="R112" s="11">
        <f t="shared" si="21"/>
        <v>18946.079999999998</v>
      </c>
      <c r="S112" s="32">
        <v>4</v>
      </c>
      <c r="T112" s="41">
        <f t="shared" si="22"/>
        <v>172150.19999999998</v>
      </c>
      <c r="U112" s="33">
        <v>20.23</v>
      </c>
      <c r="V112" s="41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 s="3"/>
    </row>
    <row r="113" spans="1:177" s="1" customFormat="1" ht="20.25" outlineLevel="1" x14ac:dyDescent="0.3">
      <c r="A113" s="8">
        <v>101</v>
      </c>
      <c r="B113" s="9" t="s">
        <v>109</v>
      </c>
      <c r="C113" s="10">
        <v>620</v>
      </c>
      <c r="D113" s="44">
        <f t="shared" si="16"/>
        <v>22245.600000000002</v>
      </c>
      <c r="E113" s="44">
        <v>4</v>
      </c>
      <c r="F113" s="11">
        <f t="shared" si="26"/>
        <v>22468.800000000003</v>
      </c>
      <c r="G113" s="11">
        <v>3</v>
      </c>
      <c r="H113" s="11">
        <f t="shared" si="25"/>
        <v>11904</v>
      </c>
      <c r="I113" s="11">
        <v>1</v>
      </c>
      <c r="J113" s="11">
        <f t="shared" si="17"/>
        <v>32215.199999999997</v>
      </c>
      <c r="K113" s="11">
        <v>2</v>
      </c>
      <c r="L113" s="44">
        <f t="shared" si="18"/>
        <v>42333.600000000006</v>
      </c>
      <c r="M113" s="44">
        <v>1</v>
      </c>
      <c r="N113" s="11">
        <f t="shared" si="19"/>
        <v>1209</v>
      </c>
      <c r="O113" s="11">
        <v>1</v>
      </c>
      <c r="P113" s="11">
        <f t="shared" si="20"/>
        <v>1785.6</v>
      </c>
      <c r="Q113" s="11">
        <v>1</v>
      </c>
      <c r="R113" s="11">
        <f t="shared" si="21"/>
        <v>16591.199999999997</v>
      </c>
      <c r="S113" s="32">
        <v>4</v>
      </c>
      <c r="T113" s="41">
        <f t="shared" si="22"/>
        <v>150753</v>
      </c>
      <c r="U113" s="33">
        <v>20.23</v>
      </c>
      <c r="V113" s="41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 s="3"/>
    </row>
    <row r="114" spans="1:177" s="1" customFormat="1" ht="20.25" outlineLevel="1" x14ac:dyDescent="0.3">
      <c r="A114" s="8">
        <v>102</v>
      </c>
      <c r="B114" s="9" t="s">
        <v>110</v>
      </c>
      <c r="C114" s="10">
        <v>2473.6999999999998</v>
      </c>
      <c r="D114" s="44">
        <f t="shared" si="16"/>
        <v>88756.356</v>
      </c>
      <c r="E114" s="44">
        <v>4</v>
      </c>
      <c r="F114" s="11">
        <f t="shared" si="26"/>
        <v>89646.887999999992</v>
      </c>
      <c r="G114" s="11">
        <v>4</v>
      </c>
      <c r="H114" s="11">
        <f t="shared" si="25"/>
        <v>47495.040000000001</v>
      </c>
      <c r="I114" s="11">
        <v>1</v>
      </c>
      <c r="J114" s="11">
        <f t="shared" si="17"/>
        <v>128533.45199999999</v>
      </c>
      <c r="K114" s="11">
        <v>2</v>
      </c>
      <c r="L114" s="44">
        <f t="shared" si="18"/>
        <v>168904.23599999998</v>
      </c>
      <c r="M114" s="44">
        <v>1</v>
      </c>
      <c r="N114" s="11">
        <f t="shared" si="19"/>
        <v>4823.7149999999992</v>
      </c>
      <c r="O114" s="11">
        <v>1</v>
      </c>
      <c r="P114" s="11">
        <f t="shared" si="20"/>
        <v>7124.2559999999994</v>
      </c>
      <c r="Q114" s="11">
        <v>1</v>
      </c>
      <c r="R114" s="11">
        <f t="shared" si="21"/>
        <v>66196.212</v>
      </c>
      <c r="S114" s="32">
        <v>4</v>
      </c>
      <c r="T114" s="41">
        <f t="shared" si="22"/>
        <v>601480.15500000003</v>
      </c>
      <c r="U114" s="33">
        <v>20.23</v>
      </c>
      <c r="V114" s="41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 s="3"/>
    </row>
    <row r="115" spans="1:177" s="1" customFormat="1" ht="20.25" outlineLevel="1" x14ac:dyDescent="0.3">
      <c r="A115" s="8">
        <v>103</v>
      </c>
      <c r="B115" s="9" t="s">
        <v>111</v>
      </c>
      <c r="C115" s="10">
        <v>595.5</v>
      </c>
      <c r="D115" s="44">
        <f t="shared" si="16"/>
        <v>21366.54</v>
      </c>
      <c r="E115" s="44">
        <v>3</v>
      </c>
      <c r="F115" s="11">
        <f t="shared" si="26"/>
        <v>21580.920000000002</v>
      </c>
      <c r="G115" s="11">
        <v>3</v>
      </c>
      <c r="H115" s="11">
        <f t="shared" si="25"/>
        <v>11433.6</v>
      </c>
      <c r="I115" s="11">
        <v>1</v>
      </c>
      <c r="J115" s="11">
        <f t="shared" si="17"/>
        <v>30942.18</v>
      </c>
      <c r="K115" s="11">
        <v>2</v>
      </c>
      <c r="L115" s="44">
        <f t="shared" si="18"/>
        <v>40660.740000000005</v>
      </c>
      <c r="M115" s="44">
        <v>1</v>
      </c>
      <c r="N115" s="11">
        <f t="shared" si="19"/>
        <v>1161.2250000000001</v>
      </c>
      <c r="O115" s="11">
        <v>1</v>
      </c>
      <c r="P115" s="11">
        <f t="shared" si="20"/>
        <v>1715.04</v>
      </c>
      <c r="Q115" s="11">
        <v>1</v>
      </c>
      <c r="R115" s="11">
        <f t="shared" si="21"/>
        <v>15935.579999999998</v>
      </c>
      <c r="S115" s="32">
        <v>4</v>
      </c>
      <c r="T115" s="41">
        <f t="shared" si="22"/>
        <v>144795.82500000001</v>
      </c>
      <c r="U115" s="33">
        <v>20.23</v>
      </c>
      <c r="V115" s="41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 s="3"/>
    </row>
    <row r="116" spans="1:177" s="1" customFormat="1" ht="20.25" outlineLevel="1" x14ac:dyDescent="0.3">
      <c r="A116" s="8">
        <v>104</v>
      </c>
      <c r="B116" s="9" t="s">
        <v>112</v>
      </c>
      <c r="C116" s="10">
        <v>591.20000000000005</v>
      </c>
      <c r="D116" s="44">
        <f t="shared" si="16"/>
        <v>21212.256000000005</v>
      </c>
      <c r="E116" s="44">
        <v>3</v>
      </c>
      <c r="F116" s="11">
        <f t="shared" si="26"/>
        <v>21425.088000000003</v>
      </c>
      <c r="G116" s="11">
        <v>3</v>
      </c>
      <c r="H116" s="11">
        <f t="shared" si="25"/>
        <v>11351.04</v>
      </c>
      <c r="I116" s="11">
        <v>1</v>
      </c>
      <c r="J116" s="11">
        <f t="shared" si="17"/>
        <v>30718.752</v>
      </c>
      <c r="K116" s="11">
        <v>2</v>
      </c>
      <c r="L116" s="44">
        <f t="shared" si="18"/>
        <v>40367.136000000006</v>
      </c>
      <c r="M116" s="44">
        <v>1</v>
      </c>
      <c r="N116" s="11">
        <f t="shared" si="19"/>
        <v>1152.8400000000001</v>
      </c>
      <c r="O116" s="11">
        <v>1</v>
      </c>
      <c r="P116" s="11">
        <f t="shared" si="20"/>
        <v>1702.6559999999999</v>
      </c>
      <c r="Q116" s="11">
        <v>1</v>
      </c>
      <c r="R116" s="11">
        <f t="shared" si="21"/>
        <v>15820.512000000002</v>
      </c>
      <c r="S116" s="32">
        <v>4</v>
      </c>
      <c r="T116" s="41">
        <f t="shared" si="22"/>
        <v>143750.28000000003</v>
      </c>
      <c r="U116" s="33">
        <v>20.23</v>
      </c>
      <c r="V116" s="41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 s="3"/>
    </row>
    <row r="117" spans="1:177" s="1" customFormat="1" ht="20.25" outlineLevel="1" x14ac:dyDescent="0.3">
      <c r="A117" s="8">
        <v>105</v>
      </c>
      <c r="B117" s="9" t="s">
        <v>113</v>
      </c>
      <c r="C117" s="10">
        <v>389.7</v>
      </c>
      <c r="D117" s="44">
        <f t="shared" si="16"/>
        <v>13982.436</v>
      </c>
      <c r="E117" s="44">
        <v>3</v>
      </c>
      <c r="F117" s="11">
        <f t="shared" si="26"/>
        <v>14122.727999999999</v>
      </c>
      <c r="G117" s="11">
        <v>3</v>
      </c>
      <c r="H117" s="11">
        <f t="shared" si="25"/>
        <v>7482.24</v>
      </c>
      <c r="I117" s="11">
        <v>1</v>
      </c>
      <c r="J117" s="11">
        <f t="shared" si="17"/>
        <v>20248.812000000002</v>
      </c>
      <c r="K117" s="11">
        <v>2</v>
      </c>
      <c r="L117" s="44">
        <f t="shared" si="18"/>
        <v>26608.716</v>
      </c>
      <c r="M117" s="44">
        <v>1</v>
      </c>
      <c r="N117" s="11">
        <f t="shared" si="19"/>
        <v>759.91499999999996</v>
      </c>
      <c r="O117" s="11">
        <v>1</v>
      </c>
      <c r="P117" s="11">
        <f t="shared" si="20"/>
        <v>1122.3359999999998</v>
      </c>
      <c r="Q117" s="11">
        <v>1</v>
      </c>
      <c r="R117" s="11">
        <f t="shared" si="21"/>
        <v>10428.371999999999</v>
      </c>
      <c r="S117" s="32">
        <v>4</v>
      </c>
      <c r="T117" s="41">
        <f t="shared" si="22"/>
        <v>94755.554999999993</v>
      </c>
      <c r="U117" s="33">
        <v>20.23</v>
      </c>
      <c r="V117" s="41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 s="3"/>
    </row>
    <row r="118" spans="1:177" s="1" customFormat="1" ht="20.25" outlineLevel="1" x14ac:dyDescent="0.3">
      <c r="A118" s="8">
        <v>106</v>
      </c>
      <c r="B118" s="9" t="s">
        <v>114</v>
      </c>
      <c r="C118" s="10">
        <v>1967.3</v>
      </c>
      <c r="D118" s="44">
        <f t="shared" si="16"/>
        <v>70586.724000000002</v>
      </c>
      <c r="E118" s="44">
        <v>4</v>
      </c>
      <c r="F118" s="11">
        <f t="shared" si="26"/>
        <v>71294.952000000005</v>
      </c>
      <c r="G118" s="11">
        <v>3</v>
      </c>
      <c r="H118" s="11">
        <f t="shared" si="25"/>
        <v>37772.160000000003</v>
      </c>
      <c r="I118" s="11">
        <v>1</v>
      </c>
      <c r="J118" s="11">
        <f t="shared" si="17"/>
        <v>102220.908</v>
      </c>
      <c r="K118" s="11">
        <v>3</v>
      </c>
      <c r="L118" s="44">
        <f t="shared" si="18"/>
        <v>134327.24400000001</v>
      </c>
      <c r="M118" s="44">
        <v>1</v>
      </c>
      <c r="N118" s="11">
        <f t="shared" si="19"/>
        <v>3836.2349999999997</v>
      </c>
      <c r="O118" s="11">
        <v>1</v>
      </c>
      <c r="P118" s="11">
        <f t="shared" si="20"/>
        <v>5665.8239999999996</v>
      </c>
      <c r="Q118" s="11">
        <v>1</v>
      </c>
      <c r="R118" s="11">
        <f t="shared" si="21"/>
        <v>52644.947999999997</v>
      </c>
      <c r="S118" s="32">
        <v>4</v>
      </c>
      <c r="T118" s="41">
        <f t="shared" si="22"/>
        <v>478348.995</v>
      </c>
      <c r="U118" s="33">
        <v>20.23</v>
      </c>
      <c r="V118" s="41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 s="3"/>
    </row>
    <row r="119" spans="1:177" s="1" customFormat="1" ht="20.25" outlineLevel="1" x14ac:dyDescent="0.3">
      <c r="A119" s="8">
        <v>107</v>
      </c>
      <c r="B119" s="9" t="s">
        <v>115</v>
      </c>
      <c r="C119" s="10">
        <v>1597.5</v>
      </c>
      <c r="D119" s="44">
        <f t="shared" si="16"/>
        <v>57318.3</v>
      </c>
      <c r="E119" s="44">
        <v>2</v>
      </c>
      <c r="F119" s="11">
        <f t="shared" si="26"/>
        <v>57893.399999999994</v>
      </c>
      <c r="G119" s="11">
        <v>4</v>
      </c>
      <c r="H119" s="11">
        <f t="shared" si="25"/>
        <v>30672</v>
      </c>
      <c r="I119" s="11">
        <v>1</v>
      </c>
      <c r="J119" s="11">
        <f t="shared" si="17"/>
        <v>83006.100000000006</v>
      </c>
      <c r="K119" s="11">
        <v>3</v>
      </c>
      <c r="L119" s="44">
        <f t="shared" si="18"/>
        <v>109077.30000000002</v>
      </c>
      <c r="M119" s="44">
        <v>1</v>
      </c>
      <c r="N119" s="11">
        <f t="shared" si="19"/>
        <v>3115.125</v>
      </c>
      <c r="O119" s="11">
        <v>1</v>
      </c>
      <c r="P119" s="11">
        <f t="shared" si="20"/>
        <v>4600.7999999999993</v>
      </c>
      <c r="Q119" s="11">
        <v>1</v>
      </c>
      <c r="R119" s="11">
        <f t="shared" si="21"/>
        <v>42749.100000000006</v>
      </c>
      <c r="S119" s="32">
        <v>4</v>
      </c>
      <c r="T119" s="41">
        <f t="shared" si="22"/>
        <v>388432.125</v>
      </c>
      <c r="U119" s="33">
        <v>20.23</v>
      </c>
      <c r="V119" s="41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 s="3"/>
    </row>
    <row r="120" spans="1:177" s="1" customFormat="1" ht="20.25" outlineLevel="1" x14ac:dyDescent="0.3">
      <c r="A120" s="8">
        <v>108</v>
      </c>
      <c r="B120" s="9" t="s">
        <v>116</v>
      </c>
      <c r="C120" s="10">
        <v>3187.5</v>
      </c>
      <c r="D120" s="44">
        <f t="shared" si="16"/>
        <v>114367.5</v>
      </c>
      <c r="E120" s="44">
        <v>2</v>
      </c>
      <c r="F120" s="11">
        <f t="shared" si="26"/>
        <v>115515</v>
      </c>
      <c r="G120" s="11">
        <v>5</v>
      </c>
      <c r="H120" s="11">
        <f t="shared" si="25"/>
        <v>61200</v>
      </c>
      <c r="I120" s="11">
        <v>1</v>
      </c>
      <c r="J120" s="11">
        <f t="shared" si="17"/>
        <v>165622.5</v>
      </c>
      <c r="K120" s="11">
        <v>2</v>
      </c>
      <c r="L120" s="44">
        <f t="shared" si="18"/>
        <v>217642.5</v>
      </c>
      <c r="M120" s="44">
        <v>1</v>
      </c>
      <c r="N120" s="11">
        <f t="shared" si="19"/>
        <v>6215.625</v>
      </c>
      <c r="O120" s="11">
        <v>1</v>
      </c>
      <c r="P120" s="11">
        <f t="shared" si="20"/>
        <v>9180</v>
      </c>
      <c r="Q120" s="11">
        <v>1</v>
      </c>
      <c r="R120" s="11">
        <f t="shared" si="21"/>
        <v>85297.5</v>
      </c>
      <c r="S120" s="32">
        <v>4</v>
      </c>
      <c r="T120" s="41">
        <f t="shared" si="22"/>
        <v>775040.625</v>
      </c>
      <c r="U120" s="33">
        <v>20.23</v>
      </c>
      <c r="V120" s="41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 s="3"/>
    </row>
    <row r="121" spans="1:177" s="1" customFormat="1" ht="20.25" outlineLevel="1" x14ac:dyDescent="0.3">
      <c r="A121" s="8">
        <v>109</v>
      </c>
      <c r="B121" s="9" t="s">
        <v>117</v>
      </c>
      <c r="C121" s="10">
        <v>1966.6</v>
      </c>
      <c r="D121" s="44">
        <f t="shared" si="16"/>
        <v>70561.608000000007</v>
      </c>
      <c r="E121" s="44">
        <v>3</v>
      </c>
      <c r="F121" s="11">
        <f t="shared" si="26"/>
        <v>71269.584000000003</v>
      </c>
      <c r="G121" s="11">
        <v>5</v>
      </c>
      <c r="H121" s="11">
        <f t="shared" si="25"/>
        <v>37758.720000000001</v>
      </c>
      <c r="I121" s="11">
        <v>1</v>
      </c>
      <c r="J121" s="11">
        <f t="shared" si="17"/>
        <v>102184.53600000001</v>
      </c>
      <c r="K121" s="11">
        <v>4</v>
      </c>
      <c r="L121" s="44">
        <f t="shared" si="18"/>
        <v>134279.448</v>
      </c>
      <c r="M121" s="44">
        <v>1</v>
      </c>
      <c r="N121" s="11">
        <f t="shared" si="19"/>
        <v>3834.8699999999994</v>
      </c>
      <c r="O121" s="11">
        <v>1</v>
      </c>
      <c r="P121" s="11">
        <f t="shared" si="20"/>
        <v>5663.808</v>
      </c>
      <c r="Q121" s="11">
        <v>1</v>
      </c>
      <c r="R121" s="11">
        <f t="shared" si="21"/>
        <v>52626.216</v>
      </c>
      <c r="S121" s="32">
        <v>4</v>
      </c>
      <c r="T121" s="41">
        <f t="shared" si="22"/>
        <v>478178.7900000001</v>
      </c>
      <c r="U121" s="33">
        <v>20.23</v>
      </c>
      <c r="V121" s="4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 s="3"/>
    </row>
    <row r="122" spans="1:177" s="1" customFormat="1" ht="20.25" outlineLevel="1" x14ac:dyDescent="0.3">
      <c r="A122" s="8">
        <v>110</v>
      </c>
      <c r="B122" s="9" t="s">
        <v>118</v>
      </c>
      <c r="C122" s="10">
        <v>3273.9</v>
      </c>
      <c r="D122" s="44">
        <f t="shared" si="16"/>
        <v>117467.53200000001</v>
      </c>
      <c r="E122" s="44">
        <v>3</v>
      </c>
      <c r="F122" s="11">
        <f t="shared" si="26"/>
        <v>118646.136</v>
      </c>
      <c r="G122" s="11">
        <v>4</v>
      </c>
      <c r="H122" s="11">
        <f t="shared" si="25"/>
        <v>62858.880000000005</v>
      </c>
      <c r="I122" s="11">
        <v>1</v>
      </c>
      <c r="J122" s="11">
        <f t="shared" si="17"/>
        <v>170111.84400000001</v>
      </c>
      <c r="K122" s="11">
        <v>2</v>
      </c>
      <c r="L122" s="44">
        <f t="shared" si="18"/>
        <v>223541.89200000002</v>
      </c>
      <c r="M122" s="44">
        <v>1</v>
      </c>
      <c r="N122" s="11">
        <f t="shared" si="19"/>
        <v>6384.1049999999996</v>
      </c>
      <c r="O122" s="11">
        <v>1</v>
      </c>
      <c r="P122" s="11">
        <f t="shared" si="20"/>
        <v>9428.8320000000003</v>
      </c>
      <c r="Q122" s="11">
        <v>1</v>
      </c>
      <c r="R122" s="11">
        <f t="shared" si="21"/>
        <v>87609.564000000013</v>
      </c>
      <c r="S122" s="32">
        <v>4</v>
      </c>
      <c r="T122" s="41">
        <f t="shared" si="22"/>
        <v>796048.78500000003</v>
      </c>
      <c r="U122" s="33">
        <v>20.23</v>
      </c>
      <c r="V122" s="41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 s="3"/>
    </row>
    <row r="123" spans="1:177" s="1" customFormat="1" ht="20.25" outlineLevel="1" x14ac:dyDescent="0.3">
      <c r="A123" s="8">
        <v>111</v>
      </c>
      <c r="B123" s="9" t="s">
        <v>119</v>
      </c>
      <c r="C123" s="10">
        <v>2018.8</v>
      </c>
      <c r="D123" s="44">
        <f t="shared" si="16"/>
        <v>72434.544000000009</v>
      </c>
      <c r="E123" s="44">
        <v>3</v>
      </c>
      <c r="F123" s="11">
        <f t="shared" si="26"/>
        <v>73161.312000000005</v>
      </c>
      <c r="G123" s="11">
        <v>4</v>
      </c>
      <c r="H123" s="11">
        <f t="shared" si="25"/>
        <v>38760.959999999999</v>
      </c>
      <c r="I123" s="11">
        <v>1</v>
      </c>
      <c r="J123" s="11">
        <f t="shared" si="17"/>
        <v>104896.848</v>
      </c>
      <c r="K123" s="11">
        <v>2</v>
      </c>
      <c r="L123" s="44">
        <f t="shared" si="18"/>
        <v>137843.66399999999</v>
      </c>
      <c r="M123" s="44">
        <v>1</v>
      </c>
      <c r="N123" s="11">
        <f t="shared" si="19"/>
        <v>3936.66</v>
      </c>
      <c r="O123" s="11">
        <v>1</v>
      </c>
      <c r="P123" s="11">
        <f t="shared" si="20"/>
        <v>5814.1439999999993</v>
      </c>
      <c r="Q123" s="11">
        <v>1</v>
      </c>
      <c r="R123" s="11">
        <f t="shared" si="21"/>
        <v>54023.088000000003</v>
      </c>
      <c r="S123" s="32">
        <v>4</v>
      </c>
      <c r="T123" s="41">
        <f t="shared" si="22"/>
        <v>490871.21999999991</v>
      </c>
      <c r="U123" s="33">
        <v>20.23</v>
      </c>
      <c r="V123" s="41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 s="3"/>
    </row>
    <row r="124" spans="1:177" s="1" customFormat="1" ht="20.25" outlineLevel="1" x14ac:dyDescent="0.3">
      <c r="A124" s="8">
        <v>112</v>
      </c>
      <c r="B124" s="48" t="s">
        <v>120</v>
      </c>
      <c r="C124" s="75">
        <v>1766.9</v>
      </c>
      <c r="D124" s="44">
        <f t="shared" si="16"/>
        <v>63396.37200000001</v>
      </c>
      <c r="E124" s="44">
        <v>3</v>
      </c>
      <c r="F124" s="11">
        <f>C124*4.02*12</f>
        <v>85235.255999999994</v>
      </c>
      <c r="G124" s="11">
        <v>4</v>
      </c>
      <c r="H124" s="11">
        <f t="shared" si="25"/>
        <v>33924.480000000003</v>
      </c>
      <c r="I124" s="11">
        <v>1</v>
      </c>
      <c r="J124" s="11">
        <f t="shared" si="17"/>
        <v>91808.124000000011</v>
      </c>
      <c r="K124" s="11">
        <v>4</v>
      </c>
      <c r="L124" s="44">
        <f t="shared" si="18"/>
        <v>120643.93200000003</v>
      </c>
      <c r="M124" s="44">
        <v>1</v>
      </c>
      <c r="N124" s="11">
        <f t="shared" si="19"/>
        <v>3445.4550000000004</v>
      </c>
      <c r="O124" s="11">
        <v>1</v>
      </c>
      <c r="P124" s="11">
        <f t="shared" si="20"/>
        <v>5088.6719999999996</v>
      </c>
      <c r="Q124" s="11">
        <v>1</v>
      </c>
      <c r="R124" s="11">
        <f t="shared" si="21"/>
        <v>47282.244000000006</v>
      </c>
      <c r="S124" s="32">
        <v>4</v>
      </c>
      <c r="T124" s="41">
        <f t="shared" si="22"/>
        <v>450824.53500000009</v>
      </c>
      <c r="U124" s="33">
        <v>21.23</v>
      </c>
      <c r="V124" s="41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 s="3"/>
    </row>
    <row r="125" spans="1:177" s="1" customFormat="1" ht="20.25" outlineLevel="1" x14ac:dyDescent="0.3">
      <c r="A125" s="8">
        <v>113</v>
      </c>
      <c r="B125" s="9" t="s">
        <v>121</v>
      </c>
      <c r="C125" s="10">
        <v>2469.5</v>
      </c>
      <c r="D125" s="44">
        <f t="shared" si="16"/>
        <v>88605.66</v>
      </c>
      <c r="E125" s="44">
        <v>3</v>
      </c>
      <c r="F125" s="11">
        <f t="shared" si="26"/>
        <v>89494.680000000008</v>
      </c>
      <c r="G125" s="11">
        <v>5</v>
      </c>
      <c r="H125" s="11">
        <f t="shared" si="25"/>
        <v>47414.400000000001</v>
      </c>
      <c r="I125" s="11">
        <v>1</v>
      </c>
      <c r="J125" s="11">
        <f t="shared" si="17"/>
        <v>128315.22</v>
      </c>
      <c r="K125" s="11">
        <v>2</v>
      </c>
      <c r="L125" s="44">
        <f t="shared" si="18"/>
        <v>168617.46000000002</v>
      </c>
      <c r="M125" s="44">
        <v>1</v>
      </c>
      <c r="N125" s="11">
        <f t="shared" si="19"/>
        <v>4815.5250000000005</v>
      </c>
      <c r="O125" s="11">
        <v>1</v>
      </c>
      <c r="P125" s="11">
        <f t="shared" si="20"/>
        <v>7112.16</v>
      </c>
      <c r="Q125" s="11">
        <v>1</v>
      </c>
      <c r="R125" s="11">
        <f t="shared" si="21"/>
        <v>66083.819999999992</v>
      </c>
      <c r="S125" s="32">
        <v>4</v>
      </c>
      <c r="T125" s="41">
        <f t="shared" si="22"/>
        <v>600458.92500000005</v>
      </c>
      <c r="U125" s="33">
        <v>20.23</v>
      </c>
      <c r="V125" s="41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 s="3"/>
    </row>
    <row r="126" spans="1:177" s="1" customFormat="1" ht="20.25" x14ac:dyDescent="0.3">
      <c r="A126" s="8"/>
      <c r="B126" s="9"/>
      <c r="C126" s="10"/>
      <c r="D126" s="44">
        <f t="shared" si="16"/>
        <v>0</v>
      </c>
      <c r="E126" s="44"/>
      <c r="F126" s="11">
        <f t="shared" si="26"/>
        <v>0</v>
      </c>
      <c r="G126" s="11"/>
      <c r="H126" s="11">
        <f t="shared" si="25"/>
        <v>0</v>
      </c>
      <c r="I126" s="11"/>
      <c r="J126" s="11">
        <f t="shared" si="17"/>
        <v>0</v>
      </c>
      <c r="K126" s="11"/>
      <c r="L126" s="44">
        <f t="shared" si="18"/>
        <v>0</v>
      </c>
      <c r="M126" s="44">
        <v>1</v>
      </c>
      <c r="N126" s="11">
        <f t="shared" si="19"/>
        <v>0</v>
      </c>
      <c r="O126" s="11">
        <v>1</v>
      </c>
      <c r="P126" s="11">
        <f t="shared" si="20"/>
        <v>0</v>
      </c>
      <c r="Q126" s="11">
        <v>0</v>
      </c>
      <c r="R126" s="11">
        <f t="shared" si="21"/>
        <v>0</v>
      </c>
      <c r="S126" s="32">
        <v>0</v>
      </c>
      <c r="T126" s="41">
        <f t="shared" si="22"/>
        <v>0</v>
      </c>
      <c r="U126" s="33"/>
      <c r="V126" s="41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 s="3"/>
    </row>
    <row r="127" spans="1:177" s="1" customFormat="1" ht="20.25" outlineLevel="1" x14ac:dyDescent="0.3">
      <c r="A127" s="8">
        <v>114</v>
      </c>
      <c r="B127" s="9" t="s">
        <v>122</v>
      </c>
      <c r="C127" s="10">
        <v>517.20000000000005</v>
      </c>
      <c r="D127" s="44">
        <f t="shared" si="16"/>
        <v>18557.136000000006</v>
      </c>
      <c r="E127" s="44">
        <v>4</v>
      </c>
      <c r="F127" s="11">
        <f t="shared" si="26"/>
        <v>18743.328000000001</v>
      </c>
      <c r="G127" s="11">
        <v>3</v>
      </c>
      <c r="H127" s="11">
        <f t="shared" si="25"/>
        <v>9930.2400000000016</v>
      </c>
      <c r="I127" s="11">
        <v>1</v>
      </c>
      <c r="J127" s="11">
        <f t="shared" si="17"/>
        <v>26873.712</v>
      </c>
      <c r="K127" s="11">
        <v>2</v>
      </c>
      <c r="L127" s="44">
        <f t="shared" si="18"/>
        <v>35314.416000000005</v>
      </c>
      <c r="M127" s="44">
        <v>1</v>
      </c>
      <c r="N127" s="11">
        <f t="shared" si="19"/>
        <v>1008.54</v>
      </c>
      <c r="O127" s="11">
        <v>1</v>
      </c>
      <c r="P127" s="11">
        <f t="shared" si="20"/>
        <v>1489.5360000000001</v>
      </c>
      <c r="Q127" s="11">
        <v>1</v>
      </c>
      <c r="R127" s="11">
        <f t="shared" si="21"/>
        <v>13840.272000000001</v>
      </c>
      <c r="S127" s="32">
        <v>4</v>
      </c>
      <c r="T127" s="41">
        <f t="shared" si="22"/>
        <v>125757.18000000002</v>
      </c>
      <c r="U127" s="33">
        <v>20.23</v>
      </c>
      <c r="V127" s="41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 s="3"/>
    </row>
    <row r="128" spans="1:177" s="1" customFormat="1" ht="20.25" outlineLevel="1" x14ac:dyDescent="0.3">
      <c r="A128" s="8">
        <v>115</v>
      </c>
      <c r="B128" s="48" t="s">
        <v>123</v>
      </c>
      <c r="C128" s="10">
        <v>612.4</v>
      </c>
      <c r="D128" s="44">
        <f t="shared" si="16"/>
        <v>21972.912</v>
      </c>
      <c r="E128" s="44">
        <v>2</v>
      </c>
      <c r="F128" s="11">
        <f t="shared" si="26"/>
        <v>22193.375999999997</v>
      </c>
      <c r="G128" s="11">
        <v>2</v>
      </c>
      <c r="H128" s="11">
        <f t="shared" si="25"/>
        <v>11758.08</v>
      </c>
      <c r="I128" s="11">
        <v>1</v>
      </c>
      <c r="J128" s="11">
        <f t="shared" si="17"/>
        <v>31820.304</v>
      </c>
      <c r="K128" s="11">
        <v>2</v>
      </c>
      <c r="L128" s="44">
        <f t="shared" si="18"/>
        <v>41814.671999999999</v>
      </c>
      <c r="M128" s="44">
        <v>1</v>
      </c>
      <c r="N128" s="11">
        <f t="shared" si="19"/>
        <v>1194.18</v>
      </c>
      <c r="O128" s="11">
        <v>1</v>
      </c>
      <c r="P128" s="11">
        <f t="shared" si="20"/>
        <v>1763.712</v>
      </c>
      <c r="Q128" s="11">
        <v>1</v>
      </c>
      <c r="R128" s="11">
        <v>0</v>
      </c>
      <c r="S128" s="32">
        <v>0</v>
      </c>
      <c r="T128" s="41">
        <f t="shared" si="22"/>
        <v>132517.236</v>
      </c>
      <c r="U128" s="33">
        <v>20.23</v>
      </c>
      <c r="V128" s="41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 s="3"/>
    </row>
    <row r="129" spans="1:177" s="1" customFormat="1" ht="20.25" outlineLevel="1" x14ac:dyDescent="0.3">
      <c r="A129" s="8">
        <v>116</v>
      </c>
      <c r="B129" s="9" t="s">
        <v>124</v>
      </c>
      <c r="C129" s="10">
        <v>619.5</v>
      </c>
      <c r="D129" s="44">
        <f t="shared" si="16"/>
        <v>22227.66</v>
      </c>
      <c r="E129" s="44">
        <v>2</v>
      </c>
      <c r="F129" s="11">
        <f t="shared" si="26"/>
        <v>22450.68</v>
      </c>
      <c r="G129" s="11">
        <v>2</v>
      </c>
      <c r="H129" s="11">
        <f t="shared" si="25"/>
        <v>11894.400000000001</v>
      </c>
      <c r="I129" s="11">
        <v>1</v>
      </c>
      <c r="J129" s="11">
        <f t="shared" si="17"/>
        <v>32189.22</v>
      </c>
      <c r="K129" s="11">
        <v>2</v>
      </c>
      <c r="L129" s="44">
        <f t="shared" si="18"/>
        <v>42299.460000000006</v>
      </c>
      <c r="M129" s="44">
        <v>1</v>
      </c>
      <c r="N129" s="11">
        <f t="shared" si="19"/>
        <v>1208.0249999999999</v>
      </c>
      <c r="O129" s="11">
        <v>1</v>
      </c>
      <c r="P129" s="11">
        <f t="shared" si="20"/>
        <v>1784.16</v>
      </c>
      <c r="Q129" s="11">
        <v>1</v>
      </c>
      <c r="R129" s="11">
        <f t="shared" si="21"/>
        <v>16577.82</v>
      </c>
      <c r="S129" s="32">
        <v>4</v>
      </c>
      <c r="T129" s="41">
        <f t="shared" si="22"/>
        <v>150631.42500000002</v>
      </c>
      <c r="U129" s="33">
        <v>20.23</v>
      </c>
      <c r="V129" s="41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 s="3"/>
    </row>
    <row r="130" spans="1:177" s="1" customFormat="1" ht="20.25" outlineLevel="1" x14ac:dyDescent="0.3">
      <c r="A130" s="8">
        <v>117</v>
      </c>
      <c r="B130" s="9" t="s">
        <v>125</v>
      </c>
      <c r="C130" s="75">
        <v>3282</v>
      </c>
      <c r="D130" s="44">
        <f t="shared" si="16"/>
        <v>117758.16</v>
      </c>
      <c r="E130" s="44">
        <v>3</v>
      </c>
      <c r="F130" s="11">
        <f>C130*4.02*12</f>
        <v>158323.68</v>
      </c>
      <c r="G130" s="11">
        <v>5</v>
      </c>
      <c r="H130" s="11">
        <f t="shared" si="25"/>
        <v>63014.400000000009</v>
      </c>
      <c r="I130" s="11">
        <v>1</v>
      </c>
      <c r="J130" s="11">
        <f t="shared" si="17"/>
        <v>170532.72</v>
      </c>
      <c r="K130" s="11">
        <v>3</v>
      </c>
      <c r="L130" s="44">
        <f t="shared" si="18"/>
        <v>224094.96000000002</v>
      </c>
      <c r="M130" s="44">
        <v>1</v>
      </c>
      <c r="N130" s="11">
        <f t="shared" si="19"/>
        <v>6399.9</v>
      </c>
      <c r="O130" s="11">
        <v>1</v>
      </c>
      <c r="P130" s="11">
        <f t="shared" si="20"/>
        <v>9452.16</v>
      </c>
      <c r="Q130" s="11">
        <v>1</v>
      </c>
      <c r="R130" s="11">
        <f t="shared" si="21"/>
        <v>87826.319999999992</v>
      </c>
      <c r="S130" s="32">
        <v>4</v>
      </c>
      <c r="T130" s="41">
        <f t="shared" si="22"/>
        <v>837402.29999999993</v>
      </c>
      <c r="U130" s="33">
        <v>21.23</v>
      </c>
      <c r="V130" s="41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 s="3"/>
    </row>
    <row r="131" spans="1:177" s="1" customFormat="1" ht="20.25" outlineLevel="1" x14ac:dyDescent="0.3">
      <c r="A131" s="8">
        <v>118</v>
      </c>
      <c r="B131" s="48" t="s">
        <v>126</v>
      </c>
      <c r="C131" s="75">
        <v>3290.6</v>
      </c>
      <c r="D131" s="44">
        <f t="shared" si="16"/>
        <v>118066.728</v>
      </c>
      <c r="E131" s="44">
        <v>3</v>
      </c>
      <c r="F131" s="11">
        <f>C131*4.02*12</f>
        <v>158738.54399999997</v>
      </c>
      <c r="G131" s="11">
        <v>6</v>
      </c>
      <c r="H131" s="11">
        <f t="shared" si="25"/>
        <v>63179.520000000004</v>
      </c>
      <c r="I131" s="11">
        <v>1</v>
      </c>
      <c r="J131" s="11">
        <f t="shared" si="17"/>
        <v>170979.576</v>
      </c>
      <c r="K131" s="11">
        <v>2</v>
      </c>
      <c r="L131" s="44">
        <f t="shared" si="18"/>
        <v>224682.16800000001</v>
      </c>
      <c r="M131" s="44">
        <v>1</v>
      </c>
      <c r="N131" s="11">
        <f t="shared" si="19"/>
        <v>6416.67</v>
      </c>
      <c r="O131" s="11">
        <v>1</v>
      </c>
      <c r="P131" s="11">
        <f t="shared" si="20"/>
        <v>9476.9279999999999</v>
      </c>
      <c r="Q131" s="11">
        <v>1</v>
      </c>
      <c r="R131" s="11">
        <f t="shared" si="21"/>
        <v>88056.455999999991</v>
      </c>
      <c r="S131" s="32">
        <v>4</v>
      </c>
      <c r="T131" s="41">
        <f t="shared" si="22"/>
        <v>839596.59000000008</v>
      </c>
      <c r="U131" s="33">
        <v>21.23</v>
      </c>
      <c r="V131" s="4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 s="3"/>
    </row>
    <row r="132" spans="1:177" s="1" customFormat="1" ht="20.25" outlineLevel="1" x14ac:dyDescent="0.3">
      <c r="A132" s="8">
        <v>119</v>
      </c>
      <c r="B132" s="9" t="s">
        <v>127</v>
      </c>
      <c r="C132" s="10">
        <v>700.1</v>
      </c>
      <c r="D132" s="44">
        <f t="shared" si="16"/>
        <v>25119.588000000003</v>
      </c>
      <c r="E132" s="44">
        <v>2</v>
      </c>
      <c r="F132" s="11">
        <f t="shared" si="26"/>
        <v>25371.624000000003</v>
      </c>
      <c r="G132" s="11">
        <v>2</v>
      </c>
      <c r="H132" s="11">
        <f t="shared" si="25"/>
        <v>13441.920000000002</v>
      </c>
      <c r="I132" s="11">
        <v>1</v>
      </c>
      <c r="J132" s="11">
        <f t="shared" si="17"/>
        <v>36377.195999999996</v>
      </c>
      <c r="K132" s="11">
        <v>3</v>
      </c>
      <c r="L132" s="44">
        <f t="shared" si="18"/>
        <v>47802.828000000009</v>
      </c>
      <c r="M132" s="44">
        <v>1</v>
      </c>
      <c r="N132" s="11">
        <f t="shared" si="19"/>
        <v>1365.1949999999999</v>
      </c>
      <c r="O132" s="11">
        <v>1</v>
      </c>
      <c r="P132" s="11">
        <f t="shared" si="20"/>
        <v>2016.288</v>
      </c>
      <c r="Q132" s="11">
        <v>1</v>
      </c>
      <c r="R132" s="11">
        <f t="shared" si="21"/>
        <v>18734.675999999999</v>
      </c>
      <c r="S132" s="32">
        <v>4</v>
      </c>
      <c r="T132" s="41">
        <f t="shared" ref="T132:T153" si="27">D132+F132+H132+J132+L132+N132+P132+R132</f>
        <v>170229.31500000003</v>
      </c>
      <c r="U132" s="33">
        <v>20.23</v>
      </c>
      <c r="V132" s="41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 s="3"/>
    </row>
    <row r="133" spans="1:177" s="1" customFormat="1" ht="20.25" outlineLevel="1" x14ac:dyDescent="0.3">
      <c r="A133" s="8">
        <v>120</v>
      </c>
      <c r="B133" s="9" t="s">
        <v>128</v>
      </c>
      <c r="C133" s="10">
        <v>3405.7</v>
      </c>
      <c r="D133" s="44">
        <f t="shared" si="16"/>
        <v>122196.516</v>
      </c>
      <c r="E133" s="44">
        <v>4</v>
      </c>
      <c r="F133" s="11">
        <f t="shared" si="26"/>
        <v>123422.568</v>
      </c>
      <c r="G133" s="11">
        <v>4</v>
      </c>
      <c r="H133" s="11">
        <f t="shared" si="25"/>
        <v>65389.440000000002</v>
      </c>
      <c r="I133" s="11">
        <v>1</v>
      </c>
      <c r="J133" s="11">
        <f t="shared" si="17"/>
        <v>176960.17199999999</v>
      </c>
      <c r="K133" s="11">
        <v>2</v>
      </c>
      <c r="L133" s="44">
        <f t="shared" si="18"/>
        <v>232541.196</v>
      </c>
      <c r="M133" s="44">
        <v>1</v>
      </c>
      <c r="N133" s="11">
        <f t="shared" si="19"/>
        <v>6641.1149999999998</v>
      </c>
      <c r="O133" s="11">
        <v>1</v>
      </c>
      <c r="P133" s="11">
        <f t="shared" si="20"/>
        <v>9808.4159999999993</v>
      </c>
      <c r="Q133" s="11">
        <v>1</v>
      </c>
      <c r="R133" s="11">
        <f t="shared" si="21"/>
        <v>91136.531999999992</v>
      </c>
      <c r="S133" s="32">
        <v>4</v>
      </c>
      <c r="T133" s="41">
        <f t="shared" si="27"/>
        <v>828095.95499999996</v>
      </c>
      <c r="U133" s="33">
        <v>20.23</v>
      </c>
      <c r="V133" s="41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 s="3"/>
    </row>
    <row r="134" spans="1:177" s="1" customFormat="1" ht="20.25" outlineLevel="1" x14ac:dyDescent="0.3">
      <c r="A134" s="8">
        <v>121</v>
      </c>
      <c r="B134" s="48" t="s">
        <v>129</v>
      </c>
      <c r="C134" s="49">
        <v>3306.2</v>
      </c>
      <c r="D134" s="44">
        <f t="shared" ref="D134:D153" si="28">C134*2.99*12</f>
        <v>118626.45600000001</v>
      </c>
      <c r="E134" s="44">
        <v>4</v>
      </c>
      <c r="F134" s="11">
        <f t="shared" si="26"/>
        <v>119816.68799999999</v>
      </c>
      <c r="G134" s="11">
        <v>3</v>
      </c>
      <c r="H134" s="11">
        <f t="shared" si="25"/>
        <v>63479.040000000001</v>
      </c>
      <c r="I134" s="11">
        <v>1</v>
      </c>
      <c r="J134" s="11">
        <f t="shared" ref="J134:J153" si="29">C134*4.33*12</f>
        <v>171790.152</v>
      </c>
      <c r="K134" s="11">
        <v>2</v>
      </c>
      <c r="L134" s="44">
        <f t="shared" ref="L134:L153" si="30">C134*5.69*12</f>
        <v>225747.33600000001</v>
      </c>
      <c r="M134" s="44">
        <v>1</v>
      </c>
      <c r="N134" s="11">
        <f t="shared" ref="N134:N153" si="31">C134*0.15*13</f>
        <v>6447.0899999999992</v>
      </c>
      <c r="O134" s="11">
        <v>1</v>
      </c>
      <c r="P134" s="11">
        <f t="shared" ref="P134:P153" si="32">C134*0.24*12</f>
        <v>9521.8559999999998</v>
      </c>
      <c r="Q134" s="11">
        <v>1</v>
      </c>
      <c r="R134" s="11">
        <f t="shared" ref="R134:R153" si="33">C134*2.23*12</f>
        <v>88473.911999999982</v>
      </c>
      <c r="S134" s="32">
        <v>4</v>
      </c>
      <c r="T134" s="41">
        <f t="shared" si="27"/>
        <v>803902.53</v>
      </c>
      <c r="U134" s="33">
        <v>20.23</v>
      </c>
      <c r="V134" s="41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 s="3"/>
    </row>
    <row r="135" spans="1:177" s="1" customFormat="1" ht="20.25" outlineLevel="1" x14ac:dyDescent="0.3">
      <c r="A135" s="8">
        <v>122</v>
      </c>
      <c r="B135" s="9" t="s">
        <v>130</v>
      </c>
      <c r="C135" s="10">
        <v>1497</v>
      </c>
      <c r="D135" s="44">
        <f t="shared" si="28"/>
        <v>53712.360000000008</v>
      </c>
      <c r="E135" s="44">
        <v>2</v>
      </c>
      <c r="F135" s="11">
        <f t="shared" si="26"/>
        <v>54251.28</v>
      </c>
      <c r="G135" s="11">
        <v>3</v>
      </c>
      <c r="H135" s="11">
        <f t="shared" si="25"/>
        <v>28742.400000000001</v>
      </c>
      <c r="I135" s="11">
        <v>1</v>
      </c>
      <c r="J135" s="11">
        <f t="shared" si="29"/>
        <v>77784.12</v>
      </c>
      <c r="K135" s="11">
        <v>3</v>
      </c>
      <c r="L135" s="44">
        <f t="shared" si="30"/>
        <v>102215.16</v>
      </c>
      <c r="M135" s="44">
        <v>1</v>
      </c>
      <c r="N135" s="11">
        <f t="shared" si="31"/>
        <v>2919.1499999999996</v>
      </c>
      <c r="O135" s="11">
        <v>1</v>
      </c>
      <c r="P135" s="11">
        <f t="shared" si="32"/>
        <v>4311.3599999999997</v>
      </c>
      <c r="Q135" s="11">
        <v>1</v>
      </c>
      <c r="R135" s="11">
        <f t="shared" si="33"/>
        <v>40059.72</v>
      </c>
      <c r="S135" s="32">
        <v>4</v>
      </c>
      <c r="T135" s="41">
        <f t="shared" si="27"/>
        <v>363995.55000000005</v>
      </c>
      <c r="U135" s="33">
        <v>20.23</v>
      </c>
      <c r="V135" s="41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 s="3"/>
    </row>
    <row r="136" spans="1:177" s="1" customFormat="1" ht="20.25" outlineLevel="1" x14ac:dyDescent="0.3">
      <c r="A136" s="8">
        <v>123</v>
      </c>
      <c r="B136" s="9" t="s">
        <v>131</v>
      </c>
      <c r="C136" s="10">
        <v>1754.3</v>
      </c>
      <c r="D136" s="44">
        <f t="shared" si="28"/>
        <v>62944.284</v>
      </c>
      <c r="E136" s="44">
        <v>5</v>
      </c>
      <c r="F136" s="11">
        <f t="shared" si="26"/>
        <v>63575.831999999995</v>
      </c>
      <c r="G136" s="11">
        <v>2</v>
      </c>
      <c r="H136" s="11">
        <f t="shared" si="25"/>
        <v>33682.559999999998</v>
      </c>
      <c r="I136" s="11">
        <v>1</v>
      </c>
      <c r="J136" s="11">
        <f t="shared" si="29"/>
        <v>91153.428</v>
      </c>
      <c r="K136" s="11">
        <v>3</v>
      </c>
      <c r="L136" s="44">
        <f t="shared" si="30"/>
        <v>119783.60400000001</v>
      </c>
      <c r="M136" s="44">
        <v>1</v>
      </c>
      <c r="N136" s="11">
        <f t="shared" si="31"/>
        <v>3420.8849999999998</v>
      </c>
      <c r="O136" s="11">
        <v>1</v>
      </c>
      <c r="P136" s="11">
        <f t="shared" si="32"/>
        <v>5052.384</v>
      </c>
      <c r="Q136" s="11">
        <v>1</v>
      </c>
      <c r="R136" s="11">
        <f t="shared" si="33"/>
        <v>46945.067999999999</v>
      </c>
      <c r="S136" s="32">
        <v>4</v>
      </c>
      <c r="T136" s="41">
        <f t="shared" si="27"/>
        <v>426558.04500000004</v>
      </c>
      <c r="U136" s="33">
        <v>20.23</v>
      </c>
      <c r="V136" s="41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 s="3"/>
    </row>
    <row r="137" spans="1:177" s="1" customFormat="1" ht="20.25" outlineLevel="1" x14ac:dyDescent="0.3">
      <c r="A137" s="8">
        <v>124</v>
      </c>
      <c r="B137" s="9" t="s">
        <v>132</v>
      </c>
      <c r="C137" s="10">
        <v>517.20000000000005</v>
      </c>
      <c r="D137" s="44">
        <f t="shared" si="28"/>
        <v>18557.136000000006</v>
      </c>
      <c r="E137" s="44">
        <v>2</v>
      </c>
      <c r="F137" s="11">
        <f t="shared" si="26"/>
        <v>18743.328000000001</v>
      </c>
      <c r="G137" s="11">
        <v>2</v>
      </c>
      <c r="H137" s="11">
        <f t="shared" si="25"/>
        <v>9930.2400000000016</v>
      </c>
      <c r="I137" s="11">
        <v>1</v>
      </c>
      <c r="J137" s="11">
        <f t="shared" si="29"/>
        <v>26873.712</v>
      </c>
      <c r="K137" s="11">
        <v>2</v>
      </c>
      <c r="L137" s="44">
        <f t="shared" si="30"/>
        <v>35314.416000000005</v>
      </c>
      <c r="M137" s="44">
        <v>1</v>
      </c>
      <c r="N137" s="11">
        <f t="shared" si="31"/>
        <v>1008.54</v>
      </c>
      <c r="O137" s="11">
        <v>1</v>
      </c>
      <c r="P137" s="11">
        <f t="shared" si="32"/>
        <v>1489.5360000000001</v>
      </c>
      <c r="Q137" s="11">
        <v>1</v>
      </c>
      <c r="R137" s="11">
        <f t="shared" si="33"/>
        <v>13840.272000000001</v>
      </c>
      <c r="S137" s="32">
        <v>4</v>
      </c>
      <c r="T137" s="41">
        <f t="shared" si="27"/>
        <v>125757.18000000002</v>
      </c>
      <c r="U137" s="33">
        <v>20.23</v>
      </c>
      <c r="V137" s="41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 s="3"/>
    </row>
    <row r="138" spans="1:177" s="1" customFormat="1" ht="20.25" x14ac:dyDescent="0.3">
      <c r="A138" s="8"/>
      <c r="B138" s="9"/>
      <c r="C138" s="10"/>
      <c r="D138" s="44">
        <f t="shared" si="28"/>
        <v>0</v>
      </c>
      <c r="E138" s="44"/>
      <c r="F138" s="11">
        <f t="shared" si="26"/>
        <v>0</v>
      </c>
      <c r="G138" s="11"/>
      <c r="H138" s="11">
        <f t="shared" si="25"/>
        <v>0</v>
      </c>
      <c r="I138" s="11"/>
      <c r="J138" s="11">
        <f t="shared" si="29"/>
        <v>0</v>
      </c>
      <c r="K138" s="11"/>
      <c r="L138" s="44">
        <f t="shared" si="30"/>
        <v>0</v>
      </c>
      <c r="M138" s="44">
        <v>1</v>
      </c>
      <c r="N138" s="11">
        <f t="shared" si="31"/>
        <v>0</v>
      </c>
      <c r="O138" s="11">
        <v>1</v>
      </c>
      <c r="P138" s="11">
        <f t="shared" si="32"/>
        <v>0</v>
      </c>
      <c r="Q138" s="11">
        <v>0</v>
      </c>
      <c r="R138" s="11">
        <f t="shared" si="33"/>
        <v>0</v>
      </c>
      <c r="S138" s="32">
        <v>0</v>
      </c>
      <c r="T138" s="41">
        <f t="shared" si="27"/>
        <v>0</v>
      </c>
      <c r="U138" s="33"/>
      <c r="V138" s="41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 s="3"/>
    </row>
    <row r="139" spans="1:177" s="1" customFormat="1" ht="20.25" outlineLevel="1" x14ac:dyDescent="0.3">
      <c r="A139" s="8">
        <v>125</v>
      </c>
      <c r="B139" s="9" t="s">
        <v>133</v>
      </c>
      <c r="C139" s="10">
        <v>3633</v>
      </c>
      <c r="D139" s="44">
        <f t="shared" si="28"/>
        <v>130352.04000000001</v>
      </c>
      <c r="E139" s="44">
        <v>4</v>
      </c>
      <c r="F139" s="11">
        <f t="shared" si="26"/>
        <v>131659.91999999998</v>
      </c>
      <c r="G139" s="11">
        <v>4</v>
      </c>
      <c r="H139" s="11">
        <f t="shared" si="25"/>
        <v>69753.600000000006</v>
      </c>
      <c r="I139" s="11">
        <v>1</v>
      </c>
      <c r="J139" s="11">
        <f t="shared" si="29"/>
        <v>188770.68</v>
      </c>
      <c r="K139" s="11">
        <v>3</v>
      </c>
      <c r="L139" s="44">
        <f t="shared" si="30"/>
        <v>248061.24</v>
      </c>
      <c r="M139" s="44">
        <v>1</v>
      </c>
      <c r="N139" s="11">
        <f t="shared" si="31"/>
        <v>7084.3499999999995</v>
      </c>
      <c r="O139" s="11">
        <v>1</v>
      </c>
      <c r="P139" s="11">
        <f t="shared" si="32"/>
        <v>10463.039999999999</v>
      </c>
      <c r="Q139" s="11">
        <v>1</v>
      </c>
      <c r="R139" s="11">
        <f t="shared" si="33"/>
        <v>97219.08</v>
      </c>
      <c r="S139" s="32">
        <v>4</v>
      </c>
      <c r="T139" s="41">
        <f t="shared" si="27"/>
        <v>883363.95</v>
      </c>
      <c r="U139" s="33">
        <v>20.23</v>
      </c>
      <c r="V139" s="41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 s="3"/>
    </row>
    <row r="140" spans="1:177" s="1" customFormat="1" ht="20.25" outlineLevel="1" x14ac:dyDescent="0.3">
      <c r="A140" s="8">
        <v>126</v>
      </c>
      <c r="B140" s="48" t="s">
        <v>134</v>
      </c>
      <c r="C140" s="49">
        <v>3671.4</v>
      </c>
      <c r="D140" s="44">
        <f t="shared" si="28"/>
        <v>131729.83199999999</v>
      </c>
      <c r="E140" s="44">
        <v>2</v>
      </c>
      <c r="F140" s="11">
        <f t="shared" si="26"/>
        <v>133051.53600000002</v>
      </c>
      <c r="G140" s="11">
        <v>4</v>
      </c>
      <c r="H140" s="11">
        <f t="shared" si="25"/>
        <v>70490.880000000005</v>
      </c>
      <c r="I140" s="11">
        <v>1</v>
      </c>
      <c r="J140" s="11">
        <f t="shared" si="29"/>
        <v>190765.94400000002</v>
      </c>
      <c r="K140" s="11">
        <v>2</v>
      </c>
      <c r="L140" s="44">
        <f t="shared" si="30"/>
        <v>250683.19200000004</v>
      </c>
      <c r="M140" s="44">
        <v>1</v>
      </c>
      <c r="N140" s="11">
        <f t="shared" si="31"/>
        <v>7159.2300000000005</v>
      </c>
      <c r="O140" s="44">
        <v>1</v>
      </c>
      <c r="P140" s="11">
        <f t="shared" si="32"/>
        <v>10573.632</v>
      </c>
      <c r="Q140" s="44">
        <v>1</v>
      </c>
      <c r="R140" s="11">
        <f t="shared" si="33"/>
        <v>98246.66399999999</v>
      </c>
      <c r="S140" s="32">
        <v>4</v>
      </c>
      <c r="T140" s="41">
        <f t="shared" si="27"/>
        <v>892700.91</v>
      </c>
      <c r="U140" s="33">
        <v>20.23</v>
      </c>
      <c r="V140" s="41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 s="3"/>
    </row>
    <row r="141" spans="1:177" s="1" customFormat="1" ht="20.25" outlineLevel="1" x14ac:dyDescent="0.3">
      <c r="A141" s="8">
        <v>127</v>
      </c>
      <c r="B141" s="48" t="s">
        <v>135</v>
      </c>
      <c r="C141" s="49">
        <v>3621.5</v>
      </c>
      <c r="D141" s="44">
        <f t="shared" si="28"/>
        <v>129939.42000000001</v>
      </c>
      <c r="E141" s="44">
        <v>4</v>
      </c>
      <c r="F141" s="11">
        <f t="shared" si="26"/>
        <v>131243.16</v>
      </c>
      <c r="G141" s="11">
        <v>6</v>
      </c>
      <c r="H141" s="11">
        <f t="shared" si="25"/>
        <v>69532.800000000003</v>
      </c>
      <c r="I141" s="11">
        <v>1</v>
      </c>
      <c r="J141" s="11">
        <f t="shared" si="29"/>
        <v>188173.14</v>
      </c>
      <c r="K141" s="11">
        <v>3</v>
      </c>
      <c r="L141" s="44">
        <f t="shared" si="30"/>
        <v>247276.02000000002</v>
      </c>
      <c r="M141" s="44">
        <v>1</v>
      </c>
      <c r="N141" s="11">
        <f t="shared" si="31"/>
        <v>7061.9250000000002</v>
      </c>
      <c r="O141" s="44">
        <v>1</v>
      </c>
      <c r="P141" s="11">
        <f t="shared" si="32"/>
        <v>10429.92</v>
      </c>
      <c r="Q141" s="44">
        <v>1</v>
      </c>
      <c r="R141" s="11">
        <f t="shared" si="33"/>
        <v>96911.34</v>
      </c>
      <c r="S141" s="32">
        <v>4</v>
      </c>
      <c r="T141" s="41">
        <f t="shared" si="27"/>
        <v>880567.72500000009</v>
      </c>
      <c r="U141" s="33">
        <v>20.23</v>
      </c>
      <c r="V141" s="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 s="3"/>
    </row>
    <row r="142" spans="1:177" s="1" customFormat="1" ht="20.25" outlineLevel="1" x14ac:dyDescent="0.3">
      <c r="A142" s="8">
        <v>128</v>
      </c>
      <c r="B142" s="48" t="s">
        <v>136</v>
      </c>
      <c r="C142" s="49">
        <v>494.2</v>
      </c>
      <c r="D142" s="44">
        <f t="shared" si="28"/>
        <v>17731.896000000001</v>
      </c>
      <c r="E142" s="44">
        <v>2</v>
      </c>
      <c r="F142" s="11">
        <f t="shared" si="26"/>
        <v>17909.807999999997</v>
      </c>
      <c r="G142" s="11">
        <v>2</v>
      </c>
      <c r="H142" s="11">
        <f t="shared" si="25"/>
        <v>9488.64</v>
      </c>
      <c r="I142" s="11">
        <v>1</v>
      </c>
      <c r="J142" s="11">
        <f t="shared" si="29"/>
        <v>25678.631999999998</v>
      </c>
      <c r="K142" s="11">
        <v>2</v>
      </c>
      <c r="L142" s="44">
        <f t="shared" si="30"/>
        <v>33743.976000000002</v>
      </c>
      <c r="M142" s="44">
        <v>1</v>
      </c>
      <c r="N142" s="11">
        <f t="shared" si="31"/>
        <v>963.68999999999994</v>
      </c>
      <c r="O142" s="44">
        <v>1</v>
      </c>
      <c r="P142" s="11">
        <f t="shared" si="32"/>
        <v>1423.2959999999998</v>
      </c>
      <c r="Q142" s="44">
        <v>1</v>
      </c>
      <c r="R142" s="11">
        <f t="shared" si="33"/>
        <v>13224.792000000001</v>
      </c>
      <c r="S142" s="32">
        <v>4</v>
      </c>
      <c r="T142" s="41">
        <f t="shared" si="27"/>
        <v>120164.73</v>
      </c>
      <c r="U142" s="33">
        <v>20.23</v>
      </c>
      <c r="V142" s="41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 s="3"/>
    </row>
    <row r="143" spans="1:177" s="1" customFormat="1" ht="20.25" outlineLevel="1" x14ac:dyDescent="0.3">
      <c r="A143" s="8">
        <v>129</v>
      </c>
      <c r="B143" s="48" t="s">
        <v>137</v>
      </c>
      <c r="C143" s="75">
        <v>3367.85</v>
      </c>
      <c r="D143" s="44">
        <f t="shared" si="28"/>
        <v>120838.45800000001</v>
      </c>
      <c r="E143" s="44">
        <v>2</v>
      </c>
      <c r="F143" s="11">
        <f>C143*4.02*12</f>
        <v>162465.08399999997</v>
      </c>
      <c r="G143" s="11">
        <v>3</v>
      </c>
      <c r="H143" s="11">
        <f t="shared" ref="H143:H153" si="34">C143*1.6*12</f>
        <v>64662.720000000001</v>
      </c>
      <c r="I143" s="11">
        <v>1</v>
      </c>
      <c r="J143" s="11">
        <f t="shared" si="29"/>
        <v>174993.48599999998</v>
      </c>
      <c r="K143" s="11">
        <v>2</v>
      </c>
      <c r="L143" s="44">
        <f t="shared" si="30"/>
        <v>229956.79800000001</v>
      </c>
      <c r="M143" s="44">
        <v>1</v>
      </c>
      <c r="N143" s="11">
        <f t="shared" si="31"/>
        <v>6567.307499999999</v>
      </c>
      <c r="O143" s="44">
        <v>1</v>
      </c>
      <c r="P143" s="11">
        <f t="shared" si="32"/>
        <v>9699.4079999999994</v>
      </c>
      <c r="Q143" s="44">
        <v>1</v>
      </c>
      <c r="R143" s="11">
        <f t="shared" si="33"/>
        <v>90123.665999999997</v>
      </c>
      <c r="S143" s="32">
        <v>4</v>
      </c>
      <c r="T143" s="41">
        <f t="shared" si="27"/>
        <v>859306.92749999999</v>
      </c>
      <c r="U143" s="33">
        <v>21.23</v>
      </c>
      <c r="V143" s="41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 s="3"/>
    </row>
    <row r="144" spans="1:177" s="1" customFormat="1" ht="20.25" outlineLevel="1" x14ac:dyDescent="0.3">
      <c r="A144" s="8">
        <v>130</v>
      </c>
      <c r="B144" s="9" t="s">
        <v>138</v>
      </c>
      <c r="C144" s="75">
        <v>3226.4</v>
      </c>
      <c r="D144" s="44">
        <f t="shared" si="28"/>
        <v>115763.23200000002</v>
      </c>
      <c r="E144" s="44">
        <v>2</v>
      </c>
      <c r="F144" s="11">
        <f>C144*4.02*12</f>
        <v>155641.53599999999</v>
      </c>
      <c r="G144" s="11">
        <v>3</v>
      </c>
      <c r="H144" s="11">
        <f t="shared" si="34"/>
        <v>61946.880000000005</v>
      </c>
      <c r="I144" s="11">
        <v>1</v>
      </c>
      <c r="J144" s="11">
        <f t="shared" si="29"/>
        <v>167643.74400000001</v>
      </c>
      <c r="K144" s="11">
        <v>3</v>
      </c>
      <c r="L144" s="44">
        <f t="shared" si="30"/>
        <v>220298.592</v>
      </c>
      <c r="M144" s="44">
        <v>1</v>
      </c>
      <c r="N144" s="11">
        <f t="shared" si="31"/>
        <v>6291.48</v>
      </c>
      <c r="O144" s="44">
        <v>1</v>
      </c>
      <c r="P144" s="11">
        <f t="shared" si="32"/>
        <v>9292.0319999999992</v>
      </c>
      <c r="Q144" s="44">
        <v>1</v>
      </c>
      <c r="R144" s="11">
        <f t="shared" si="33"/>
        <v>86338.464000000007</v>
      </c>
      <c r="S144" s="32">
        <v>4</v>
      </c>
      <c r="T144" s="41">
        <f t="shared" si="27"/>
        <v>823215.96000000008</v>
      </c>
      <c r="U144" s="33">
        <v>21.23</v>
      </c>
      <c r="V144" s="41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 s="3"/>
    </row>
    <row r="145" spans="1:177" s="1" customFormat="1" ht="20.25" outlineLevel="1" x14ac:dyDescent="0.3">
      <c r="A145" s="8">
        <v>131</v>
      </c>
      <c r="B145" s="9" t="s">
        <v>139</v>
      </c>
      <c r="C145" s="10">
        <v>1066.7</v>
      </c>
      <c r="D145" s="44">
        <f t="shared" si="28"/>
        <v>38273.196000000004</v>
      </c>
      <c r="E145" s="44">
        <v>2</v>
      </c>
      <c r="F145" s="11">
        <f t="shared" si="26"/>
        <v>38657.207999999999</v>
      </c>
      <c r="G145" s="11">
        <v>4</v>
      </c>
      <c r="H145" s="11">
        <f t="shared" si="34"/>
        <v>20480.640000000003</v>
      </c>
      <c r="I145" s="11">
        <v>1</v>
      </c>
      <c r="J145" s="11">
        <f t="shared" si="29"/>
        <v>55425.732000000004</v>
      </c>
      <c r="K145" s="11">
        <v>2</v>
      </c>
      <c r="L145" s="44">
        <f t="shared" si="30"/>
        <v>72834.276000000013</v>
      </c>
      <c r="M145" s="44">
        <v>1</v>
      </c>
      <c r="N145" s="11">
        <f t="shared" si="31"/>
        <v>2080.0650000000001</v>
      </c>
      <c r="O145" s="44">
        <v>1</v>
      </c>
      <c r="P145" s="11">
        <f t="shared" si="32"/>
        <v>3072.0959999999995</v>
      </c>
      <c r="Q145" s="44">
        <v>1</v>
      </c>
      <c r="R145" s="11">
        <f t="shared" si="33"/>
        <v>28544.892</v>
      </c>
      <c r="S145" s="32">
        <v>4</v>
      </c>
      <c r="T145" s="41">
        <f t="shared" si="27"/>
        <v>259368.10500000001</v>
      </c>
      <c r="U145" s="33">
        <v>20.23</v>
      </c>
      <c r="V145" s="41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 s="3"/>
    </row>
    <row r="146" spans="1:177" s="1" customFormat="1" ht="20.25" outlineLevel="1" x14ac:dyDescent="0.3">
      <c r="A146" s="8">
        <v>132</v>
      </c>
      <c r="B146" s="9" t="s">
        <v>140</v>
      </c>
      <c r="C146" s="10">
        <v>2552.8000000000002</v>
      </c>
      <c r="D146" s="44">
        <f t="shared" si="28"/>
        <v>91594.464000000007</v>
      </c>
      <c r="E146" s="44">
        <v>2</v>
      </c>
      <c r="F146" s="11">
        <f t="shared" si="26"/>
        <v>92513.472000000009</v>
      </c>
      <c r="G146" s="11">
        <v>3</v>
      </c>
      <c r="H146" s="11">
        <f t="shared" si="34"/>
        <v>49013.760000000009</v>
      </c>
      <c r="I146" s="11">
        <v>1</v>
      </c>
      <c r="J146" s="11">
        <f t="shared" si="29"/>
        <v>132643.48800000001</v>
      </c>
      <c r="K146" s="11">
        <v>2</v>
      </c>
      <c r="L146" s="44">
        <f t="shared" si="30"/>
        <v>174305.18400000004</v>
      </c>
      <c r="M146" s="44">
        <v>1</v>
      </c>
      <c r="N146" s="11">
        <f t="shared" si="31"/>
        <v>4977.96</v>
      </c>
      <c r="O146" s="44">
        <v>1</v>
      </c>
      <c r="P146" s="11">
        <f t="shared" si="32"/>
        <v>7352.0640000000003</v>
      </c>
      <c r="Q146" s="44">
        <v>1</v>
      </c>
      <c r="R146" s="11">
        <f t="shared" si="33"/>
        <v>68312.928000000014</v>
      </c>
      <c r="S146" s="32">
        <v>4</v>
      </c>
      <c r="T146" s="41">
        <f t="shared" si="27"/>
        <v>620713.32000000007</v>
      </c>
      <c r="U146" s="33">
        <v>20.23</v>
      </c>
      <c r="V146" s="41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 s="3"/>
    </row>
    <row r="147" spans="1:177" s="1" customFormat="1" ht="20.25" outlineLevel="1" x14ac:dyDescent="0.3">
      <c r="A147" s="8">
        <v>133</v>
      </c>
      <c r="B147" s="9" t="s">
        <v>141</v>
      </c>
      <c r="C147" s="10">
        <v>1289.8</v>
      </c>
      <c r="D147" s="44">
        <f t="shared" si="28"/>
        <v>46278.023999999998</v>
      </c>
      <c r="E147" s="44">
        <v>2</v>
      </c>
      <c r="F147" s="11">
        <f t="shared" si="26"/>
        <v>46742.351999999999</v>
      </c>
      <c r="G147" s="11">
        <v>3</v>
      </c>
      <c r="H147" s="11">
        <f t="shared" si="34"/>
        <v>24764.159999999996</v>
      </c>
      <c r="I147" s="11">
        <v>1</v>
      </c>
      <c r="J147" s="11">
        <f t="shared" si="29"/>
        <v>67018.008000000002</v>
      </c>
      <c r="K147" s="11">
        <v>3</v>
      </c>
      <c r="L147" s="44">
        <f t="shared" si="30"/>
        <v>88067.544000000009</v>
      </c>
      <c r="M147" s="44">
        <v>1</v>
      </c>
      <c r="N147" s="11">
        <f t="shared" si="31"/>
        <v>2515.11</v>
      </c>
      <c r="O147" s="44">
        <v>1</v>
      </c>
      <c r="P147" s="11">
        <f t="shared" si="32"/>
        <v>3714.6239999999998</v>
      </c>
      <c r="Q147" s="44">
        <v>1</v>
      </c>
      <c r="R147" s="11">
        <f t="shared" si="33"/>
        <v>34515.047999999995</v>
      </c>
      <c r="S147" s="32">
        <v>4</v>
      </c>
      <c r="T147" s="41">
        <f t="shared" si="27"/>
        <v>313614.87</v>
      </c>
      <c r="U147" s="33">
        <v>20.23</v>
      </c>
      <c r="V147" s="41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 s="3"/>
    </row>
    <row r="148" spans="1:177" s="1" customFormat="1" ht="20.25" outlineLevel="1" x14ac:dyDescent="0.3">
      <c r="A148" s="8">
        <v>134</v>
      </c>
      <c r="B148" s="48" t="s">
        <v>142</v>
      </c>
      <c r="C148" s="49">
        <v>1451.5</v>
      </c>
      <c r="D148" s="44">
        <f t="shared" si="28"/>
        <v>52079.820000000007</v>
      </c>
      <c r="E148" s="44">
        <v>2</v>
      </c>
      <c r="F148" s="11">
        <f t="shared" si="26"/>
        <v>52602.36</v>
      </c>
      <c r="G148" s="11">
        <v>4</v>
      </c>
      <c r="H148" s="11">
        <f t="shared" si="34"/>
        <v>27868.800000000003</v>
      </c>
      <c r="I148" s="11">
        <v>1</v>
      </c>
      <c r="J148" s="11">
        <f t="shared" si="29"/>
        <v>75419.94</v>
      </c>
      <c r="K148" s="11">
        <v>3</v>
      </c>
      <c r="L148" s="44">
        <f t="shared" si="30"/>
        <v>99108.42</v>
      </c>
      <c r="M148" s="44">
        <v>1</v>
      </c>
      <c r="N148" s="11">
        <f t="shared" si="31"/>
        <v>2830.4249999999997</v>
      </c>
      <c r="O148" s="44">
        <v>1</v>
      </c>
      <c r="P148" s="11">
        <f t="shared" si="32"/>
        <v>4180.32</v>
      </c>
      <c r="Q148" s="44">
        <v>1</v>
      </c>
      <c r="R148" s="11">
        <f t="shared" si="33"/>
        <v>38842.14</v>
      </c>
      <c r="S148" s="32">
        <v>4</v>
      </c>
      <c r="T148" s="41">
        <f t="shared" si="27"/>
        <v>352932.22500000003</v>
      </c>
      <c r="U148" s="33">
        <v>20.23</v>
      </c>
      <c r="V148" s="41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 s="3"/>
    </row>
    <row r="149" spans="1:177" s="1" customFormat="1" ht="20.25" outlineLevel="1" x14ac:dyDescent="0.3">
      <c r="A149" s="8">
        <v>135</v>
      </c>
      <c r="B149" s="9" t="s">
        <v>143</v>
      </c>
      <c r="C149" s="75">
        <v>1842.4</v>
      </c>
      <c r="D149" s="44">
        <f t="shared" si="28"/>
        <v>66105.312000000005</v>
      </c>
      <c r="E149" s="44">
        <v>3</v>
      </c>
      <c r="F149" s="11">
        <f>C149*4.02*12</f>
        <v>88877.375999999989</v>
      </c>
      <c r="G149" s="11">
        <v>2</v>
      </c>
      <c r="H149" s="11">
        <f t="shared" si="34"/>
        <v>35374.080000000002</v>
      </c>
      <c r="I149" s="11">
        <v>1</v>
      </c>
      <c r="J149" s="11">
        <f t="shared" si="29"/>
        <v>95731.104000000007</v>
      </c>
      <c r="K149" s="11">
        <v>4</v>
      </c>
      <c r="L149" s="44">
        <f t="shared" si="30"/>
        <v>125799.07200000001</v>
      </c>
      <c r="M149" s="44">
        <v>1</v>
      </c>
      <c r="N149" s="11">
        <f t="shared" si="31"/>
        <v>3592.6800000000003</v>
      </c>
      <c r="O149" s="11">
        <v>1</v>
      </c>
      <c r="P149" s="11">
        <f t="shared" si="32"/>
        <v>5306.1120000000001</v>
      </c>
      <c r="Q149" s="11">
        <v>1</v>
      </c>
      <c r="R149" s="11">
        <f t="shared" si="33"/>
        <v>49302.624000000011</v>
      </c>
      <c r="S149" s="32">
        <v>4</v>
      </c>
      <c r="T149" s="41">
        <f t="shared" si="27"/>
        <v>470088.36000000004</v>
      </c>
      <c r="U149" s="33">
        <v>21.23</v>
      </c>
      <c r="V149" s="41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 s="3"/>
    </row>
    <row r="150" spans="1:177" s="1" customFormat="1" ht="20.25" outlineLevel="1" x14ac:dyDescent="0.3">
      <c r="A150" s="8">
        <v>136</v>
      </c>
      <c r="B150" s="9" t="s">
        <v>144</v>
      </c>
      <c r="C150" s="10">
        <v>1177.4000000000001</v>
      </c>
      <c r="D150" s="44">
        <f t="shared" si="28"/>
        <v>42245.112000000008</v>
      </c>
      <c r="E150" s="44">
        <v>2</v>
      </c>
      <c r="F150" s="11">
        <f t="shared" si="26"/>
        <v>42668.97600000001</v>
      </c>
      <c r="G150" s="11">
        <v>2</v>
      </c>
      <c r="H150" s="11">
        <f t="shared" si="34"/>
        <v>22606.080000000002</v>
      </c>
      <c r="I150" s="11">
        <v>1</v>
      </c>
      <c r="J150" s="11">
        <f t="shared" si="29"/>
        <v>61177.704000000012</v>
      </c>
      <c r="K150" s="11">
        <v>3</v>
      </c>
      <c r="L150" s="44">
        <f t="shared" si="30"/>
        <v>80392.872000000003</v>
      </c>
      <c r="M150" s="44">
        <v>1</v>
      </c>
      <c r="N150" s="11">
        <f t="shared" si="31"/>
        <v>2295.9300000000003</v>
      </c>
      <c r="O150" s="11">
        <v>1</v>
      </c>
      <c r="P150" s="11">
        <f t="shared" si="32"/>
        <v>3390.9120000000003</v>
      </c>
      <c r="Q150" s="11">
        <v>1</v>
      </c>
      <c r="R150" s="11">
        <f t="shared" si="33"/>
        <v>31507.224000000002</v>
      </c>
      <c r="S150" s="32">
        <v>4</v>
      </c>
      <c r="T150" s="41">
        <f t="shared" si="27"/>
        <v>286284.81000000006</v>
      </c>
      <c r="U150" s="33">
        <v>20.23</v>
      </c>
      <c r="V150" s="41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 s="3"/>
    </row>
    <row r="151" spans="1:177" s="1" customFormat="1" ht="20.25" outlineLevel="1" x14ac:dyDescent="0.3">
      <c r="A151" s="8">
        <v>137</v>
      </c>
      <c r="B151" s="9" t="s">
        <v>145</v>
      </c>
      <c r="C151" s="10">
        <v>783.7</v>
      </c>
      <c r="D151" s="44">
        <f t="shared" si="28"/>
        <v>28119.156000000003</v>
      </c>
      <c r="E151" s="44">
        <v>2</v>
      </c>
      <c r="F151" s="11">
        <f t="shared" si="26"/>
        <v>28401.288000000004</v>
      </c>
      <c r="G151" s="11">
        <v>2</v>
      </c>
      <c r="H151" s="11">
        <f t="shared" si="34"/>
        <v>15047.04</v>
      </c>
      <c r="I151" s="11">
        <v>1</v>
      </c>
      <c r="J151" s="11">
        <f t="shared" si="29"/>
        <v>40721.052000000003</v>
      </c>
      <c r="K151" s="11">
        <v>2</v>
      </c>
      <c r="L151" s="44">
        <f t="shared" si="30"/>
        <v>53511.036000000007</v>
      </c>
      <c r="M151" s="44">
        <v>1</v>
      </c>
      <c r="N151" s="11">
        <f t="shared" si="31"/>
        <v>1528.2150000000001</v>
      </c>
      <c r="O151" s="11">
        <v>1</v>
      </c>
      <c r="P151" s="11">
        <f t="shared" si="32"/>
        <v>2257.056</v>
      </c>
      <c r="Q151" s="11">
        <v>1</v>
      </c>
      <c r="R151" s="11">
        <f t="shared" si="33"/>
        <v>20971.812000000002</v>
      </c>
      <c r="S151" s="32">
        <v>4</v>
      </c>
      <c r="T151" s="41">
        <f t="shared" si="27"/>
        <v>190556.655</v>
      </c>
      <c r="U151" s="33">
        <v>20.23</v>
      </c>
      <c r="V151" s="4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 s="3"/>
    </row>
    <row r="152" spans="1:177" s="1" customFormat="1" ht="20.25" outlineLevel="1" x14ac:dyDescent="0.3">
      <c r="A152" s="8">
        <v>138</v>
      </c>
      <c r="B152" s="9" t="s">
        <v>146</v>
      </c>
      <c r="C152" s="10">
        <v>1186.7</v>
      </c>
      <c r="D152" s="44">
        <f t="shared" si="28"/>
        <v>42578.796000000002</v>
      </c>
      <c r="E152" s="44">
        <v>2</v>
      </c>
      <c r="F152" s="11">
        <f t="shared" si="26"/>
        <v>43006.008000000002</v>
      </c>
      <c r="G152" s="11">
        <v>2</v>
      </c>
      <c r="H152" s="11">
        <f t="shared" si="34"/>
        <v>22784.640000000003</v>
      </c>
      <c r="I152" s="11">
        <v>1</v>
      </c>
      <c r="J152" s="11">
        <f t="shared" si="29"/>
        <v>61660.932000000001</v>
      </c>
      <c r="K152" s="11">
        <v>3</v>
      </c>
      <c r="L152" s="44">
        <f t="shared" si="30"/>
        <v>81027.876000000004</v>
      </c>
      <c r="M152" s="44">
        <v>1</v>
      </c>
      <c r="N152" s="11">
        <f t="shared" si="31"/>
        <v>2314.0650000000001</v>
      </c>
      <c r="O152" s="11">
        <v>1</v>
      </c>
      <c r="P152" s="11">
        <f t="shared" si="32"/>
        <v>3417.6959999999999</v>
      </c>
      <c r="Q152" s="11">
        <v>1</v>
      </c>
      <c r="R152" s="11">
        <f t="shared" si="33"/>
        <v>31756.091999999997</v>
      </c>
      <c r="S152" s="32">
        <v>4</v>
      </c>
      <c r="T152" s="41">
        <f t="shared" si="27"/>
        <v>288546.10499999998</v>
      </c>
      <c r="U152" s="33">
        <v>20.23</v>
      </c>
      <c r="V152" s="41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 s="3"/>
    </row>
    <row r="153" spans="1:177" ht="20.25" x14ac:dyDescent="0.3">
      <c r="A153" s="68" t="s">
        <v>5</v>
      </c>
      <c r="B153" s="68"/>
      <c r="C153" s="8">
        <f>SUM(C4:C152)</f>
        <v>278648.13000000012</v>
      </c>
      <c r="D153" s="44">
        <f t="shared" si="28"/>
        <v>9997894.9044000041</v>
      </c>
      <c r="E153" s="44"/>
      <c r="F153" s="11">
        <f t="shared" si="26"/>
        <v>10098208.231200004</v>
      </c>
      <c r="G153" s="11"/>
      <c r="H153" s="11">
        <f t="shared" si="34"/>
        <v>5350044.0960000027</v>
      </c>
      <c r="I153" s="11">
        <v>0</v>
      </c>
      <c r="J153" s="11">
        <f t="shared" si="29"/>
        <v>14478556.834800007</v>
      </c>
      <c r="K153" s="11">
        <v>0</v>
      </c>
      <c r="L153" s="44">
        <f t="shared" si="30"/>
        <v>19026094.31640001</v>
      </c>
      <c r="M153" s="44">
        <v>0</v>
      </c>
      <c r="N153" s="11">
        <f t="shared" si="31"/>
        <v>543363.8535000002</v>
      </c>
      <c r="O153" s="11">
        <v>0</v>
      </c>
      <c r="P153" s="11">
        <f t="shared" si="32"/>
        <v>802506.61440000031</v>
      </c>
      <c r="Q153" s="11">
        <v>0</v>
      </c>
      <c r="R153" s="11">
        <f t="shared" si="33"/>
        <v>7456623.9588000029</v>
      </c>
      <c r="S153" s="32">
        <v>0</v>
      </c>
      <c r="T153" s="41">
        <f t="shared" si="27"/>
        <v>67753292.809500039</v>
      </c>
      <c r="U153" s="33">
        <v>20.23</v>
      </c>
    </row>
    <row r="154" spans="1:177" ht="18.75" x14ac:dyDescent="0.3">
      <c r="A154" s="12"/>
      <c r="B154" s="13"/>
      <c r="C154" s="7"/>
      <c r="D154" s="45"/>
      <c r="E154" s="45"/>
      <c r="F154" s="7"/>
      <c r="G154" s="7"/>
      <c r="H154" s="7"/>
      <c r="I154" s="7"/>
      <c r="J154" s="7"/>
      <c r="K154" s="7"/>
      <c r="L154" s="45"/>
      <c r="M154" s="45"/>
      <c r="N154" s="7"/>
      <c r="O154" s="7"/>
      <c r="P154" s="7"/>
      <c r="Q154" s="7"/>
      <c r="R154" s="7"/>
      <c r="S154" s="7"/>
    </row>
    <row r="155" spans="1:177" ht="20.25" x14ac:dyDescent="0.3">
      <c r="A155" s="12"/>
      <c r="B155" s="22"/>
      <c r="C155" s="6"/>
      <c r="D155" s="46"/>
      <c r="E155" s="46"/>
      <c r="F155" s="6"/>
      <c r="G155" s="6"/>
      <c r="H155" s="6"/>
      <c r="I155" s="6"/>
      <c r="J155" s="6"/>
      <c r="K155" s="6"/>
      <c r="L155" s="45"/>
      <c r="M155" s="45"/>
      <c r="N155" s="7"/>
      <c r="O155" s="7"/>
      <c r="P155" s="7"/>
      <c r="Q155" s="7"/>
      <c r="R155" s="7"/>
      <c r="S155" s="7"/>
    </row>
    <row r="156" spans="1:177" ht="19.5" x14ac:dyDescent="0.25">
      <c r="A156" s="4"/>
      <c r="B156" s="5"/>
      <c r="C156" s="6"/>
      <c r="D156" s="46"/>
      <c r="E156" s="46"/>
      <c r="F156" s="6"/>
      <c r="G156" s="6"/>
      <c r="H156" s="6"/>
      <c r="I156" s="6"/>
      <c r="J156" s="6"/>
      <c r="K156" s="6"/>
      <c r="L156" s="46"/>
      <c r="M156" s="46"/>
      <c r="N156" s="6"/>
      <c r="O156" s="6"/>
      <c r="P156" s="6"/>
      <c r="Q156" s="6"/>
      <c r="R156" s="6"/>
      <c r="S156" s="6"/>
    </row>
    <row r="157" spans="1:177" ht="19.5" x14ac:dyDescent="0.25">
      <c r="A157" s="4"/>
      <c r="B157" s="5"/>
      <c r="C157" s="6"/>
      <c r="D157" s="46"/>
      <c r="E157" s="46"/>
      <c r="F157" s="6"/>
      <c r="G157" s="6"/>
      <c r="H157" s="6"/>
      <c r="I157" s="6"/>
      <c r="J157" s="6"/>
      <c r="K157" s="6"/>
      <c r="L157" s="46"/>
      <c r="M157" s="46"/>
      <c r="N157" s="6"/>
      <c r="O157" s="6"/>
      <c r="P157" s="6"/>
      <c r="Q157" s="6"/>
      <c r="R157" s="6"/>
      <c r="S157" s="6"/>
      <c r="T157" s="38"/>
    </row>
    <row r="158" spans="1:177" x14ac:dyDescent="0.2">
      <c r="D158" s="47"/>
      <c r="E158" s="47"/>
      <c r="L158" s="47"/>
      <c r="M158" s="47"/>
    </row>
    <row r="159" spans="1:177" x14ac:dyDescent="0.2">
      <c r="D159" s="47"/>
      <c r="E159" s="47"/>
      <c r="L159" s="47"/>
      <c r="M159" s="47"/>
    </row>
    <row r="160" spans="1:177" x14ac:dyDescent="0.2">
      <c r="D160" s="47"/>
      <c r="E160" s="47"/>
      <c r="L160" s="47"/>
      <c r="M160" s="47"/>
    </row>
    <row r="161" spans="4:13" x14ac:dyDescent="0.2">
      <c r="D161" s="47"/>
      <c r="E161" s="47"/>
      <c r="L161" s="47"/>
      <c r="M161" s="47"/>
    </row>
    <row r="162" spans="4:13" x14ac:dyDescent="0.2">
      <c r="D162" s="47"/>
      <c r="E162" s="47"/>
      <c r="L162" s="47"/>
      <c r="M162" s="47"/>
    </row>
    <row r="163" spans="4:13" x14ac:dyDescent="0.2">
      <c r="D163" s="47"/>
      <c r="E163" s="47"/>
      <c r="L163" s="47"/>
      <c r="M163" s="47"/>
    </row>
    <row r="164" spans="4:13" x14ac:dyDescent="0.2">
      <c r="D164" s="47"/>
      <c r="E164" s="47"/>
      <c r="L164" s="47"/>
      <c r="M164" s="47"/>
    </row>
    <row r="165" spans="4:13" x14ac:dyDescent="0.2">
      <c r="D165" s="47"/>
      <c r="E165" s="47"/>
      <c r="L165" s="47"/>
      <c r="M165" s="47"/>
    </row>
    <row r="166" spans="4:13" x14ac:dyDescent="0.2">
      <c r="D166" s="47"/>
      <c r="E166" s="47"/>
      <c r="L166" s="47"/>
      <c r="M166" s="47"/>
    </row>
    <row r="167" spans="4:13" x14ac:dyDescent="0.2">
      <c r="D167" s="47"/>
      <c r="E167" s="47"/>
      <c r="L167" s="47"/>
      <c r="M167" s="47"/>
    </row>
    <row r="168" spans="4:13" x14ac:dyDescent="0.2">
      <c r="D168" s="47"/>
      <c r="E168" s="47"/>
      <c r="L168" s="47"/>
      <c r="M168" s="47"/>
    </row>
    <row r="169" spans="4:13" x14ac:dyDescent="0.2">
      <c r="D169" s="47"/>
      <c r="E169" s="47"/>
      <c r="L169" s="47"/>
      <c r="M169" s="47"/>
    </row>
    <row r="170" spans="4:13" x14ac:dyDescent="0.2">
      <c r="D170" s="47"/>
      <c r="E170" s="47"/>
      <c r="L170" s="47"/>
      <c r="M170" s="47"/>
    </row>
    <row r="171" spans="4:13" x14ac:dyDescent="0.2">
      <c r="D171" s="47"/>
      <c r="E171" s="47"/>
      <c r="L171" s="47"/>
      <c r="M171" s="47"/>
    </row>
    <row r="172" spans="4:13" x14ac:dyDescent="0.2">
      <c r="D172" s="47"/>
      <c r="E172" s="47"/>
      <c r="L172" s="47"/>
      <c r="M172" s="47"/>
    </row>
    <row r="173" spans="4:13" x14ac:dyDescent="0.2">
      <c r="D173" s="47"/>
      <c r="E173" s="47"/>
      <c r="L173" s="47"/>
      <c r="M173" s="47"/>
    </row>
    <row r="174" spans="4:13" x14ac:dyDescent="0.2">
      <c r="D174" s="47"/>
      <c r="E174" s="47"/>
      <c r="L174" s="47"/>
      <c r="M174" s="47"/>
    </row>
    <row r="175" spans="4:13" x14ac:dyDescent="0.2">
      <c r="D175" s="47"/>
      <c r="E175" s="47"/>
      <c r="L175" s="47"/>
      <c r="M175" s="47"/>
    </row>
    <row r="176" spans="4:13" x14ac:dyDescent="0.2">
      <c r="D176" s="47"/>
      <c r="E176" s="47"/>
      <c r="L176" s="47"/>
      <c r="M176" s="47"/>
    </row>
    <row r="177" spans="4:13" x14ac:dyDescent="0.2">
      <c r="D177" s="47"/>
      <c r="E177" s="47"/>
      <c r="L177" s="47"/>
      <c r="M177" s="47"/>
    </row>
    <row r="178" spans="4:13" x14ac:dyDescent="0.2">
      <c r="D178" s="47"/>
      <c r="E178" s="47"/>
      <c r="L178" s="47"/>
      <c r="M178" s="47"/>
    </row>
    <row r="179" spans="4:13" x14ac:dyDescent="0.2">
      <c r="D179" s="47"/>
      <c r="E179" s="47"/>
      <c r="L179" s="47"/>
      <c r="M179" s="47"/>
    </row>
    <row r="180" spans="4:13" x14ac:dyDescent="0.2">
      <c r="D180" s="47"/>
      <c r="E180" s="47"/>
      <c r="L180" s="47"/>
      <c r="M180" s="47"/>
    </row>
    <row r="181" spans="4:13" x14ac:dyDescent="0.2">
      <c r="D181" s="47"/>
      <c r="E181" s="47"/>
      <c r="L181" s="47"/>
      <c r="M181" s="47"/>
    </row>
    <row r="182" spans="4:13" x14ac:dyDescent="0.2">
      <c r="D182" s="47"/>
      <c r="E182" s="47"/>
      <c r="L182" s="47"/>
      <c r="M182" s="47"/>
    </row>
    <row r="183" spans="4:13" x14ac:dyDescent="0.2">
      <c r="D183" s="47"/>
      <c r="E183" s="47"/>
      <c r="L183" s="47"/>
      <c r="M183" s="47"/>
    </row>
    <row r="184" spans="4:13" x14ac:dyDescent="0.2">
      <c r="D184" s="47"/>
      <c r="E184" s="47"/>
      <c r="L184" s="47"/>
      <c r="M184" s="47"/>
    </row>
    <row r="185" spans="4:13" x14ac:dyDescent="0.2">
      <c r="D185" s="47"/>
      <c r="E185" s="47"/>
      <c r="L185" s="47"/>
      <c r="M185" s="47"/>
    </row>
    <row r="186" spans="4:13" x14ac:dyDescent="0.2">
      <c r="D186" s="47"/>
      <c r="E186" s="47"/>
      <c r="L186" s="47"/>
      <c r="M186" s="47"/>
    </row>
    <row r="187" spans="4:13" x14ac:dyDescent="0.2">
      <c r="D187" s="47"/>
      <c r="E187" s="47"/>
      <c r="L187" s="47"/>
      <c r="M187" s="47"/>
    </row>
    <row r="188" spans="4:13" x14ac:dyDescent="0.2">
      <c r="D188" s="47"/>
      <c r="E188" s="47"/>
      <c r="L188" s="47"/>
      <c r="M188" s="47"/>
    </row>
    <row r="189" spans="4:13" x14ac:dyDescent="0.2">
      <c r="D189" s="47"/>
      <c r="E189" s="47"/>
      <c r="L189" s="47"/>
      <c r="M189" s="47"/>
    </row>
    <row r="190" spans="4:13" x14ac:dyDescent="0.2">
      <c r="D190" s="47"/>
      <c r="E190" s="47"/>
      <c r="L190" s="47"/>
      <c r="M190" s="47"/>
    </row>
    <row r="191" spans="4:13" x14ac:dyDescent="0.2">
      <c r="D191" s="47"/>
      <c r="E191" s="47"/>
      <c r="L191" s="47"/>
      <c r="M191" s="47"/>
    </row>
    <row r="192" spans="4:13" x14ac:dyDescent="0.2">
      <c r="D192" s="47"/>
      <c r="E192" s="47"/>
      <c r="L192" s="47"/>
      <c r="M192" s="47"/>
    </row>
    <row r="193" spans="4:13" x14ac:dyDescent="0.2">
      <c r="D193" s="47"/>
      <c r="E193" s="47"/>
      <c r="L193" s="47"/>
      <c r="M193" s="47"/>
    </row>
    <row r="194" spans="4:13" x14ac:dyDescent="0.2">
      <c r="D194" s="47"/>
      <c r="E194" s="47"/>
      <c r="L194" s="47"/>
      <c r="M194" s="47"/>
    </row>
    <row r="195" spans="4:13" x14ac:dyDescent="0.2">
      <c r="D195" s="47"/>
      <c r="E195" s="47"/>
      <c r="L195" s="47"/>
      <c r="M195" s="47"/>
    </row>
    <row r="196" spans="4:13" x14ac:dyDescent="0.2">
      <c r="D196" s="47"/>
      <c r="E196" s="47"/>
      <c r="L196" s="47"/>
      <c r="M196" s="47"/>
    </row>
    <row r="197" spans="4:13" x14ac:dyDescent="0.2">
      <c r="D197" s="47"/>
      <c r="E197" s="47"/>
      <c r="L197" s="47"/>
      <c r="M197" s="47"/>
    </row>
    <row r="198" spans="4:13" x14ac:dyDescent="0.2">
      <c r="D198" s="47"/>
      <c r="E198" s="47"/>
      <c r="L198" s="47"/>
      <c r="M198" s="47"/>
    </row>
    <row r="199" spans="4:13" x14ac:dyDescent="0.2">
      <c r="D199" s="47"/>
      <c r="E199" s="47"/>
      <c r="L199" s="47"/>
      <c r="M199" s="47"/>
    </row>
    <row r="200" spans="4:13" x14ac:dyDescent="0.2">
      <c r="D200" s="47"/>
      <c r="E200" s="47"/>
      <c r="L200" s="47"/>
      <c r="M200" s="47"/>
    </row>
    <row r="201" spans="4:13" x14ac:dyDescent="0.2">
      <c r="D201" s="47"/>
      <c r="E201" s="47"/>
      <c r="L201" s="47"/>
      <c r="M201" s="47"/>
    </row>
    <row r="202" spans="4:13" x14ac:dyDescent="0.2">
      <c r="D202" s="47"/>
      <c r="E202" s="47"/>
      <c r="L202" s="47"/>
      <c r="M202" s="47"/>
    </row>
    <row r="203" spans="4:13" x14ac:dyDescent="0.2">
      <c r="D203" s="47"/>
      <c r="E203" s="47"/>
      <c r="L203" s="47"/>
      <c r="M203" s="47"/>
    </row>
    <row r="204" spans="4:13" x14ac:dyDescent="0.2">
      <c r="D204" s="47"/>
      <c r="E204" s="47"/>
      <c r="L204" s="47"/>
      <c r="M204" s="47"/>
    </row>
    <row r="205" spans="4:13" x14ac:dyDescent="0.2">
      <c r="D205" s="47"/>
      <c r="E205" s="47"/>
      <c r="L205" s="47"/>
      <c r="M205" s="47"/>
    </row>
    <row r="206" spans="4:13" x14ac:dyDescent="0.2">
      <c r="D206" s="47"/>
      <c r="E206" s="47"/>
      <c r="L206" s="47"/>
      <c r="M206" s="47"/>
    </row>
    <row r="207" spans="4:13" x14ac:dyDescent="0.2">
      <c r="D207" s="47"/>
      <c r="E207" s="47"/>
      <c r="L207" s="47"/>
      <c r="M207" s="47"/>
    </row>
    <row r="208" spans="4:13" x14ac:dyDescent="0.2">
      <c r="D208" s="47"/>
      <c r="E208" s="47"/>
      <c r="L208" s="47"/>
      <c r="M208" s="47"/>
    </row>
    <row r="209" spans="4:13" x14ac:dyDescent="0.2">
      <c r="D209" s="47"/>
      <c r="E209" s="47"/>
      <c r="L209" s="47"/>
      <c r="M209" s="47"/>
    </row>
    <row r="210" spans="4:13" x14ac:dyDescent="0.2">
      <c r="D210" s="47"/>
      <c r="E210" s="47"/>
      <c r="L210" s="47"/>
      <c r="M210" s="47"/>
    </row>
    <row r="211" spans="4:13" x14ac:dyDescent="0.2">
      <c r="D211" s="47"/>
      <c r="E211" s="47"/>
      <c r="L211" s="47"/>
      <c r="M211" s="47"/>
    </row>
    <row r="212" spans="4:13" x14ac:dyDescent="0.2">
      <c r="D212" s="47"/>
      <c r="E212" s="47"/>
      <c r="L212" s="47"/>
      <c r="M212" s="47"/>
    </row>
    <row r="213" spans="4:13" x14ac:dyDescent="0.2">
      <c r="D213" s="47"/>
      <c r="E213" s="47"/>
      <c r="L213" s="47"/>
      <c r="M213" s="47"/>
    </row>
    <row r="214" spans="4:13" x14ac:dyDescent="0.2">
      <c r="D214" s="47"/>
      <c r="E214" s="47"/>
      <c r="L214" s="47"/>
      <c r="M214" s="47"/>
    </row>
    <row r="215" spans="4:13" x14ac:dyDescent="0.2">
      <c r="D215" s="47"/>
      <c r="E215" s="47"/>
      <c r="L215" s="47"/>
      <c r="M215" s="47"/>
    </row>
    <row r="216" spans="4:13" x14ac:dyDescent="0.2">
      <c r="D216" s="47"/>
      <c r="E216" s="47"/>
      <c r="L216" s="47"/>
      <c r="M216" s="47"/>
    </row>
    <row r="217" spans="4:13" x14ac:dyDescent="0.2">
      <c r="D217" s="47"/>
      <c r="E217" s="47"/>
      <c r="L217" s="47"/>
      <c r="M217" s="47"/>
    </row>
    <row r="218" spans="4:13" x14ac:dyDescent="0.2">
      <c r="D218" s="47"/>
      <c r="E218" s="47"/>
      <c r="L218" s="47"/>
      <c r="M218" s="47"/>
    </row>
    <row r="219" spans="4:13" x14ac:dyDescent="0.2">
      <c r="D219" s="47"/>
      <c r="E219" s="47"/>
      <c r="L219" s="47"/>
      <c r="M219" s="47"/>
    </row>
    <row r="220" spans="4:13" x14ac:dyDescent="0.2">
      <c r="D220" s="47"/>
      <c r="E220" s="47"/>
      <c r="L220" s="47"/>
      <c r="M220" s="47"/>
    </row>
    <row r="221" spans="4:13" x14ac:dyDescent="0.2">
      <c r="D221" s="47"/>
      <c r="E221" s="47"/>
      <c r="L221" s="47"/>
      <c r="M221" s="47"/>
    </row>
    <row r="222" spans="4:13" x14ac:dyDescent="0.2">
      <c r="D222" s="47"/>
      <c r="E222" s="47"/>
      <c r="L222" s="47"/>
      <c r="M222" s="47"/>
    </row>
    <row r="223" spans="4:13" x14ac:dyDescent="0.2">
      <c r="D223" s="47"/>
      <c r="E223" s="47"/>
      <c r="L223" s="47"/>
      <c r="M223" s="47"/>
    </row>
    <row r="224" spans="4:13" x14ac:dyDescent="0.2">
      <c r="D224" s="47"/>
      <c r="E224" s="47"/>
      <c r="L224" s="47"/>
      <c r="M224" s="47"/>
    </row>
    <row r="225" spans="4:13" x14ac:dyDescent="0.2">
      <c r="D225" s="47"/>
      <c r="E225" s="47"/>
      <c r="L225" s="47"/>
      <c r="M225" s="47"/>
    </row>
    <row r="226" spans="4:13" x14ac:dyDescent="0.2">
      <c r="D226" s="47"/>
      <c r="E226" s="47"/>
      <c r="L226" s="47"/>
      <c r="M226" s="47"/>
    </row>
    <row r="227" spans="4:13" x14ac:dyDescent="0.2">
      <c r="D227" s="47"/>
      <c r="E227" s="47"/>
      <c r="L227" s="47"/>
      <c r="M227" s="47"/>
    </row>
    <row r="228" spans="4:13" x14ac:dyDescent="0.2">
      <c r="D228" s="47"/>
      <c r="E228" s="47"/>
      <c r="L228" s="47"/>
      <c r="M228" s="47"/>
    </row>
    <row r="229" spans="4:13" x14ac:dyDescent="0.2">
      <c r="D229" s="47"/>
      <c r="E229" s="47"/>
      <c r="L229" s="47"/>
      <c r="M229" s="47"/>
    </row>
    <row r="230" spans="4:13" x14ac:dyDescent="0.2">
      <c r="D230" s="47"/>
      <c r="E230" s="47"/>
      <c r="L230" s="47"/>
      <c r="M230" s="47"/>
    </row>
    <row r="231" spans="4:13" x14ac:dyDescent="0.2">
      <c r="D231" s="47"/>
      <c r="E231" s="47"/>
      <c r="L231" s="47"/>
      <c r="M231" s="47"/>
    </row>
    <row r="232" spans="4:13" x14ac:dyDescent="0.2">
      <c r="D232" s="47"/>
      <c r="E232" s="47"/>
      <c r="L232" s="47"/>
      <c r="M232" s="47"/>
    </row>
    <row r="233" spans="4:13" x14ac:dyDescent="0.2">
      <c r="D233" s="47"/>
      <c r="E233" s="47"/>
      <c r="L233" s="47"/>
      <c r="M233" s="47"/>
    </row>
    <row r="234" spans="4:13" x14ac:dyDescent="0.2">
      <c r="D234" s="47"/>
      <c r="E234" s="47"/>
      <c r="L234" s="47"/>
      <c r="M234" s="47"/>
    </row>
    <row r="235" spans="4:13" x14ac:dyDescent="0.2">
      <c r="L235" s="47"/>
      <c r="M235" s="47"/>
    </row>
    <row r="236" spans="4:13" x14ac:dyDescent="0.2">
      <c r="L236" s="47"/>
      <c r="M236" s="47"/>
    </row>
  </sheetData>
  <autoFilter ref="A3:C152" xr:uid="{00000000-0009-0000-0000-000001000000}"/>
  <mergeCells count="5">
    <mergeCell ref="A153:B153"/>
    <mergeCell ref="B1:P1"/>
    <mergeCell ref="B2:B3"/>
    <mergeCell ref="A2:A3"/>
    <mergeCell ref="C2:C3"/>
  </mergeCells>
  <pageMargins left="0.35433070866141736" right="0.23622047244094491" top="0.47244094488188981" bottom="0.98425196850393704" header="0.51181102362204722" footer="0.51181102362204722"/>
  <pageSetup paperSize="9" scale="40" orientation="landscape" r:id="rId1"/>
  <headerFooter alignWithMargins="0"/>
  <rowBreaks count="3" manualBreakCount="3">
    <brk id="34" max="176" man="1"/>
    <brk id="123" max="174" man="1"/>
    <brk id="157" max="1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тарифы 32,34руб  девятиэтажки</vt:lpstr>
      <vt:lpstr>20,23</vt:lpstr>
      <vt:lpstr>'20,23'!Заголовки_для_печати</vt:lpstr>
      <vt:lpstr>'20,23'!Область_печати</vt:lpstr>
      <vt:lpstr>'тарифы 32,34руб  девятиэтажки'!Область_печати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IUSR_LAMBADA</dc:creator>
  <cp:lastModifiedBy>Пользователь</cp:lastModifiedBy>
  <cp:lastPrinted>2023-02-22T08:23:42Z</cp:lastPrinted>
  <dcterms:created xsi:type="dcterms:W3CDTF">2012-11-08T08:15:23Z</dcterms:created>
  <dcterms:modified xsi:type="dcterms:W3CDTF">2026-02-03T11:32:32Z</dcterms:modified>
</cp:coreProperties>
</file>